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ra.AUDITDATA\Documents\running\__league\"/>
    </mc:Choice>
  </mc:AlternateContent>
  <xr:revisionPtr revIDLastSave="0" documentId="10_ncr:100000_{BC27A01B-FEA2-48DD-8372-389DC7844249}" xr6:coauthVersionLast="31" xr6:coauthVersionMax="31" xr10:uidLastSave="{00000000-0000-0000-0000-000000000000}"/>
  <bookViews>
    <workbookView xWindow="0" yWindow="0" windowWidth="25125" windowHeight="13650" firstSheet="2" activeTab="3" xr2:uid="{00000000-000D-0000-FFFF-FFFF00000000}"/>
  </bookViews>
  <sheets>
    <sheet name="Handicap positions 2018 " sheetId="17" r:id="rId1"/>
    <sheet name="Actual positions 2018" sheetId="11" r:id="rId2"/>
    <sheet name="Handicap working 2018" sheetId="21" r:id="rId3"/>
    <sheet name="Combined page 2018" sheetId="22" r:id="rId4"/>
    <sheet name="Chaddy" sheetId="23" r:id="rId5"/>
    <sheet name="Shipley winter" sheetId="24" r:id="rId6"/>
  </sheets>
  <definedNames>
    <definedName name="_xlnm._FilterDatabase" localSheetId="1" hidden="1">'Actual positions 2018'!$A$6:$AD$56</definedName>
    <definedName name="_xlnm._FilterDatabase" localSheetId="4" hidden="1">Chaddy!$A$1:$E$295</definedName>
    <definedName name="_xlnm._FilterDatabase" localSheetId="3" hidden="1">'Combined page 2018'!$AQ$6:$CD$67</definedName>
    <definedName name="_xlnm._FilterDatabase" localSheetId="0" hidden="1">'Handicap positions 2018 '!$A$6:$AI$62</definedName>
    <definedName name="_xlnm._FilterDatabase" localSheetId="5" hidden="1">'Shipley winter'!$A$1:$E$238</definedName>
    <definedName name="_xlnm.Print_Titles" localSheetId="1">'Actual positions 2018'!$1:$6</definedName>
    <definedName name="_xlnm.Print_Titles" localSheetId="0">'Handicap positions 2018 '!$1:$6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48" i="22" l="1"/>
  <c r="AC68" i="22"/>
  <c r="AB68" i="22"/>
  <c r="AB66" i="22"/>
  <c r="Z62" i="22"/>
  <c r="Z61" i="22"/>
  <c r="AA61" i="22"/>
  <c r="AA62" i="22"/>
  <c r="AC62" i="22"/>
  <c r="AC61" i="22"/>
  <c r="AB59" i="22"/>
  <c r="AC59" i="22"/>
  <c r="AC58" i="22"/>
  <c r="Z58" i="22"/>
  <c r="AB55" i="22"/>
  <c r="AC55" i="22"/>
  <c r="AC54" i="22"/>
  <c r="AB54" i="22"/>
  <c r="AA54" i="22"/>
  <c r="Z54" i="22"/>
  <c r="Y47" i="22"/>
  <c r="AC47" i="22"/>
  <c r="AB46" i="22"/>
  <c r="Y46" i="22"/>
  <c r="Z42" i="22"/>
  <c r="AB42" i="22"/>
  <c r="AC40" i="22"/>
  <c r="AA40" i="22"/>
  <c r="Z40" i="22"/>
  <c r="Y39" i="22"/>
  <c r="AD39" i="22" s="1"/>
  <c r="V39" i="22"/>
  <c r="V40" i="22"/>
  <c r="V42" i="22"/>
  <c r="V55" i="22"/>
  <c r="V57" i="22"/>
  <c r="V58" i="22"/>
  <c r="V62" i="22"/>
  <c r="V64" i="22"/>
  <c r="EO43" i="22"/>
  <c r="EO56" i="22"/>
  <c r="EO57" i="22"/>
  <c r="EO58" i="22"/>
  <c r="EO59" i="22"/>
  <c r="EO60" i="22"/>
  <c r="EO61" i="22"/>
  <c r="Y33" i="22"/>
  <c r="AD33" i="22" s="1"/>
  <c r="AA31" i="22"/>
  <c r="AD31" i="22" s="1"/>
  <c r="Z29" i="22"/>
  <c r="AC29" i="22"/>
  <c r="AC27" i="22"/>
  <c r="AA27" i="22"/>
  <c r="Y27" i="22"/>
  <c r="AC15" i="22"/>
  <c r="AD15" i="22" s="1"/>
  <c r="AC18" i="22"/>
  <c r="AC25" i="22"/>
  <c r="AC26" i="22"/>
  <c r="AB26" i="22"/>
  <c r="Z26" i="22"/>
  <c r="Y25" i="22"/>
  <c r="AD25" i="22" s="1"/>
  <c r="Z24" i="22"/>
  <c r="AB24" i="22"/>
  <c r="AA23" i="22"/>
  <c r="Z23" i="22"/>
  <c r="Y23" i="22"/>
  <c r="Y20" i="22"/>
  <c r="AA20" i="22"/>
  <c r="Z20" i="22"/>
  <c r="Z18" i="22"/>
  <c r="AA18" i="22"/>
  <c r="Y14" i="22"/>
  <c r="AD14" i="22" s="1"/>
  <c r="Z13" i="22"/>
  <c r="AD13" i="22" s="1"/>
  <c r="Z12" i="22"/>
  <c r="AD12" i="22" s="1"/>
  <c r="Z11" i="22"/>
  <c r="AD11" i="22" s="1"/>
  <c r="AA10" i="22"/>
  <c r="AC10" i="22"/>
  <c r="AC8" i="22"/>
  <c r="Y8" i="22"/>
  <c r="FW33" i="22"/>
  <c r="FW34" i="22"/>
  <c r="FP33" i="22"/>
  <c r="FP34" i="22"/>
  <c r="FP35" i="22"/>
  <c r="EI33" i="22"/>
  <c r="EI34" i="22"/>
  <c r="EI35" i="22"/>
  <c r="EP33" i="22"/>
  <c r="EP34" i="22"/>
  <c r="EW33" i="22"/>
  <c r="EW34" i="22"/>
  <c r="EW35" i="22"/>
  <c r="FD33" i="22"/>
  <c r="FD34" i="22"/>
  <c r="FJ8" i="22"/>
  <c r="FJ9" i="22"/>
  <c r="FJ10" i="22"/>
  <c r="FJ11" i="22"/>
  <c r="FJ12" i="22"/>
  <c r="FK12" i="22" s="1"/>
  <c r="FJ13" i="22"/>
  <c r="FJ14" i="22"/>
  <c r="FK14" i="22" s="1"/>
  <c r="FJ15" i="22"/>
  <c r="FK15" i="22" s="1"/>
  <c r="FJ16" i="22"/>
  <c r="FK16" i="22" s="1"/>
  <c r="FJ17" i="22"/>
  <c r="FK17" i="22" s="1"/>
  <c r="FJ18" i="22"/>
  <c r="FJ19" i="22"/>
  <c r="FK19" i="22" s="1"/>
  <c r="FJ20" i="22"/>
  <c r="FJ21" i="22"/>
  <c r="FJ22" i="22"/>
  <c r="FK22" i="22" s="1"/>
  <c r="FJ23" i="22"/>
  <c r="FJ24" i="22"/>
  <c r="FJ25" i="22"/>
  <c r="FJ26" i="22"/>
  <c r="FK26" i="22" s="1"/>
  <c r="FJ27" i="22"/>
  <c r="FJ28" i="22"/>
  <c r="FK28" i="22" s="1"/>
  <c r="FJ29" i="22"/>
  <c r="FJ30" i="22"/>
  <c r="FK30" i="22" s="1"/>
  <c r="FJ31" i="22"/>
  <c r="FJ32" i="22"/>
  <c r="FJ33" i="22"/>
  <c r="FK33" i="22" s="1"/>
  <c r="FJ34" i="22"/>
  <c r="FK34" i="22" s="1"/>
  <c r="FJ35" i="22"/>
  <c r="FK35" i="22" s="1"/>
  <c r="FJ36" i="22"/>
  <c r="FJ37" i="22"/>
  <c r="FJ38" i="22"/>
  <c r="FK38" i="22" s="1"/>
  <c r="FJ39" i="22"/>
  <c r="FJ40" i="22"/>
  <c r="FK40" i="22" s="1"/>
  <c r="FJ41" i="22"/>
  <c r="FJ42" i="22"/>
  <c r="FJ43" i="22"/>
  <c r="FK43" i="22" s="1"/>
  <c r="FJ44" i="22"/>
  <c r="FK44" i="22" s="1"/>
  <c r="FJ45" i="22"/>
  <c r="FK45" i="22" s="1"/>
  <c r="FJ46" i="22"/>
  <c r="FJ47" i="22"/>
  <c r="FJ48" i="22"/>
  <c r="FJ49" i="22"/>
  <c r="FJ50" i="22"/>
  <c r="FJ51" i="22"/>
  <c r="FJ52" i="22"/>
  <c r="FJ53" i="22"/>
  <c r="FJ54" i="22"/>
  <c r="FJ55" i="22"/>
  <c r="FJ56" i="22"/>
  <c r="FJ57" i="22"/>
  <c r="FJ58" i="22"/>
  <c r="FJ59" i="22"/>
  <c r="FJ60" i="22"/>
  <c r="FJ61" i="22"/>
  <c r="FJ62" i="22"/>
  <c r="FJ63" i="22"/>
  <c r="FK63" i="22" s="1"/>
  <c r="FJ64" i="22"/>
  <c r="FJ65" i="22"/>
  <c r="FK65" i="22" s="1"/>
  <c r="FJ66" i="22"/>
  <c r="FJ67" i="22"/>
  <c r="FK67" i="22" s="1"/>
  <c r="AD9" i="22"/>
  <c r="AD16" i="22"/>
  <c r="AD17" i="22"/>
  <c r="AD19" i="22"/>
  <c r="AD21" i="22"/>
  <c r="AD22" i="22"/>
  <c r="AD28" i="22"/>
  <c r="AD30" i="22"/>
  <c r="AD32" i="22"/>
  <c r="AD34" i="22"/>
  <c r="AD35" i="22"/>
  <c r="AD36" i="22"/>
  <c r="AD37" i="22"/>
  <c r="AD38" i="22"/>
  <c r="AD41" i="22"/>
  <c r="AD43" i="22"/>
  <c r="AD44" i="22"/>
  <c r="AD45" i="22"/>
  <c r="AD48" i="22"/>
  <c r="AD49" i="22"/>
  <c r="AD50" i="22"/>
  <c r="AD51" i="22"/>
  <c r="AD52" i="22"/>
  <c r="AD53" i="22"/>
  <c r="AD56" i="22"/>
  <c r="AD57" i="22"/>
  <c r="AD60" i="22"/>
  <c r="AD62" i="22"/>
  <c r="AD63" i="22"/>
  <c r="AD64" i="22"/>
  <c r="AD65" i="22"/>
  <c r="AD66" i="22"/>
  <c r="AD67" i="22"/>
  <c r="AD7" i="22"/>
  <c r="AD40" i="22" l="1"/>
  <c r="AD46" i="22"/>
  <c r="AD23" i="22"/>
  <c r="AD42" i="22"/>
  <c r="AD47" i="22"/>
  <c r="AD54" i="22"/>
  <c r="AD55" i="22"/>
  <c r="AD59" i="22"/>
  <c r="AD58" i="22"/>
  <c r="AD61" i="22"/>
  <c r="AD10" i="22"/>
  <c r="AD18" i="22"/>
  <c r="AD24" i="22"/>
  <c r="AD27" i="22"/>
  <c r="AD29" i="22"/>
  <c r="AD20" i="22"/>
  <c r="AD8" i="22"/>
  <c r="AD26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AO35" i="22" s="1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X59" i="22"/>
  <c r="X60" i="22"/>
  <c r="X61" i="22"/>
  <c r="X62" i="22"/>
  <c r="X63" i="22"/>
  <c r="X64" i="22"/>
  <c r="X65" i="22"/>
  <c r="X66" i="22"/>
  <c r="X67" i="22"/>
  <c r="X7" i="22"/>
  <c r="GL33" i="22"/>
  <c r="GL34" i="22"/>
  <c r="GL35" i="22"/>
  <c r="GE33" i="22"/>
  <c r="GE34" i="22"/>
  <c r="GE35" i="22"/>
  <c r="EB33" i="22"/>
  <c r="EB34" i="22"/>
  <c r="EB35" i="22"/>
  <c r="BV22" i="22"/>
  <c r="BV23" i="22"/>
  <c r="BV24" i="22"/>
  <c r="BV25" i="22"/>
  <c r="BV26" i="22"/>
  <c r="BV27" i="22"/>
  <c r="BV28" i="22"/>
  <c r="BV29" i="22"/>
  <c r="BV30" i="22"/>
  <c r="BV31" i="22"/>
  <c r="BV32" i="22"/>
  <c r="BV34" i="22"/>
  <c r="BV35" i="22"/>
  <c r="BV36" i="22"/>
  <c r="BV37" i="22"/>
  <c r="BV38" i="22"/>
  <c r="BV39" i="22"/>
  <c r="BV40" i="22"/>
  <c r="BV41" i="22"/>
  <c r="BV42" i="22"/>
  <c r="BV43" i="22"/>
  <c r="BV44" i="22"/>
  <c r="BV45" i="22"/>
  <c r="BV46" i="22"/>
  <c r="BV47" i="22"/>
  <c r="BV48" i="22"/>
  <c r="BV49" i="22"/>
  <c r="BV50" i="22"/>
  <c r="BV51" i="22"/>
  <c r="BV52" i="22"/>
  <c r="BV53" i="22"/>
  <c r="BV54" i="22"/>
  <c r="BV55" i="22"/>
  <c r="BV56" i="22"/>
  <c r="BV57" i="22"/>
  <c r="BV58" i="22"/>
  <c r="BV59" i="22"/>
  <c r="BV60" i="22"/>
  <c r="BV61" i="22"/>
  <c r="BV62" i="22"/>
  <c r="BV63" i="22"/>
  <c r="BV64" i="22"/>
  <c r="BV65" i="22"/>
  <c r="BV66" i="22"/>
  <c r="BV67" i="22"/>
  <c r="DO35" i="22"/>
  <c r="AT18" i="22"/>
  <c r="FK18" i="22" s="1"/>
  <c r="AM8" i="22"/>
  <c r="AM13" i="22"/>
  <c r="AM34" i="22"/>
  <c r="AM24" i="22"/>
  <c r="AM29" i="22"/>
  <c r="AM43" i="22"/>
  <c r="AM45" i="22"/>
  <c r="AM39" i="22"/>
  <c r="AM20" i="22"/>
  <c r="AM66" i="22"/>
  <c r="AM40" i="22"/>
  <c r="AM61" i="22"/>
  <c r="AM55" i="22"/>
  <c r="AM18" i="22"/>
  <c r="AM56" i="22"/>
  <c r="AM50" i="22"/>
  <c r="AM23" i="22"/>
  <c r="AM7" i="22"/>
  <c r="AN33" i="22" l="1"/>
  <c r="AO33" i="22"/>
  <c r="EL10" i="22"/>
  <c r="EZ14" i="22"/>
  <c r="DT7" i="22"/>
  <c r="DT8" i="22"/>
  <c r="DT9" i="22"/>
  <c r="DT10" i="22"/>
  <c r="DT11" i="22"/>
  <c r="DT12" i="22"/>
  <c r="DT13" i="22"/>
  <c r="DT14" i="22"/>
  <c r="DT15" i="22"/>
  <c r="DT16" i="22"/>
  <c r="DT17" i="22"/>
  <c r="DT18" i="22"/>
  <c r="DT19" i="22"/>
  <c r="DT20" i="22"/>
  <c r="DT21" i="22"/>
  <c r="DT22" i="22"/>
  <c r="DT23" i="22"/>
  <c r="DT24" i="22"/>
  <c r="DT25" i="22"/>
  <c r="DT26" i="22"/>
  <c r="DT27" i="22"/>
  <c r="DT28" i="22"/>
  <c r="DT29" i="22"/>
  <c r="DT30" i="22"/>
  <c r="DT31" i="22"/>
  <c r="DT32" i="22"/>
  <c r="DT34" i="22"/>
  <c r="DU34" i="22" s="1"/>
  <c r="DT35" i="22"/>
  <c r="DT37" i="22"/>
  <c r="DT38" i="22"/>
  <c r="DU38" i="22" s="1"/>
  <c r="DT39" i="22"/>
  <c r="DT40" i="22"/>
  <c r="DU40" i="22" s="1"/>
  <c r="DT41" i="22"/>
  <c r="DT42" i="22"/>
  <c r="DT43" i="22"/>
  <c r="DU43" i="22" s="1"/>
  <c r="DT44" i="22"/>
  <c r="DU44" i="22" s="1"/>
  <c r="DT45" i="22"/>
  <c r="DU45" i="22" s="1"/>
  <c r="DT46" i="22"/>
  <c r="DT47" i="22"/>
  <c r="DT48" i="22"/>
  <c r="DT49" i="22"/>
  <c r="DT50" i="22"/>
  <c r="DT51" i="22"/>
  <c r="DT52" i="22"/>
  <c r="DT53" i="22"/>
  <c r="DT54" i="22"/>
  <c r="DT55" i="22"/>
  <c r="DT56" i="22"/>
  <c r="DT57" i="22"/>
  <c r="DT58" i="22"/>
  <c r="DT59" i="22"/>
  <c r="DT60" i="22"/>
  <c r="DT61" i="22"/>
  <c r="DT62" i="22"/>
  <c r="DT63" i="22"/>
  <c r="DU63" i="22" s="1"/>
  <c r="DT64" i="22"/>
  <c r="DT65" i="22"/>
  <c r="DU65" i="22" s="1"/>
  <c r="DT66" i="22"/>
  <c r="DT67" i="22"/>
  <c r="DU67" i="22" s="1"/>
  <c r="DT36" i="22"/>
  <c r="BZ67" i="22"/>
  <c r="BY67" i="22"/>
  <c r="BZ66" i="22"/>
  <c r="BY66" i="22"/>
  <c r="BZ65" i="22"/>
  <c r="BY65" i="22"/>
  <c r="BR64" i="22"/>
  <c r="BZ64" i="22" s="1"/>
  <c r="BN64" i="22"/>
  <c r="BY64" i="22" s="1"/>
  <c r="BF64" i="22"/>
  <c r="BZ63" i="22"/>
  <c r="BY63" i="22"/>
  <c r="BZ62" i="22"/>
  <c r="BY62" i="22"/>
  <c r="BZ61" i="22"/>
  <c r="BY61" i="22"/>
  <c r="BZ59" i="22"/>
  <c r="BY59" i="22"/>
  <c r="BJ59" i="22"/>
  <c r="AX59" i="22"/>
  <c r="AU59" i="22"/>
  <c r="BZ58" i="22"/>
  <c r="BY58" i="22"/>
  <c r="BZ55" i="22"/>
  <c r="BN55" i="22"/>
  <c r="BY55" i="22" s="1"/>
  <c r="BF55" i="22"/>
  <c r="BB55" i="22"/>
  <c r="AX55" i="22"/>
  <c r="AU55" i="22"/>
  <c r="BZ54" i="22"/>
  <c r="BN54" i="22"/>
  <c r="BY54" i="22" s="1"/>
  <c r="BZ53" i="22"/>
  <c r="BY53" i="22"/>
  <c r="BF53" i="22"/>
  <c r="BB53" i="22"/>
  <c r="AX53" i="22"/>
  <c r="AU53" i="22"/>
  <c r="BZ52" i="22"/>
  <c r="BY52" i="22"/>
  <c r="BJ52" i="22"/>
  <c r="BB52" i="22"/>
  <c r="AU52" i="22"/>
  <c r="BZ51" i="22"/>
  <c r="BY51" i="22"/>
  <c r="BJ51" i="22"/>
  <c r="BR50" i="22"/>
  <c r="BZ50" i="22" s="1"/>
  <c r="BN50" i="22"/>
  <c r="BJ50" i="22"/>
  <c r="BZ49" i="22"/>
  <c r="BN49" i="22"/>
  <c r="BY49" i="22" s="1"/>
  <c r="BR48" i="22"/>
  <c r="BZ48" i="22" s="1"/>
  <c r="BN48" i="22"/>
  <c r="BY48" i="22" s="1"/>
  <c r="BF48" i="22"/>
  <c r="BB48" i="22"/>
  <c r="BZ47" i="22"/>
  <c r="BY47" i="22"/>
  <c r="BF47" i="22"/>
  <c r="BB47" i="22"/>
  <c r="AX47" i="22"/>
  <c r="BZ46" i="22"/>
  <c r="BY46" i="22"/>
  <c r="AX46" i="22"/>
  <c r="AU46" i="22"/>
  <c r="BZ45" i="22"/>
  <c r="BY45" i="22"/>
  <c r="BZ44" i="22"/>
  <c r="BY44" i="22"/>
  <c r="BZ43" i="22"/>
  <c r="BY43" i="22"/>
  <c r="BZ42" i="22"/>
  <c r="BN42" i="22"/>
  <c r="BY42" i="22" s="1"/>
  <c r="BJ42" i="22"/>
  <c r="BB42" i="22"/>
  <c r="AX42" i="22"/>
  <c r="AU42" i="22"/>
  <c r="BZ41" i="22"/>
  <c r="BY41" i="22"/>
  <c r="BZ40" i="22"/>
  <c r="BN40" i="22"/>
  <c r="BY40" i="22" s="1"/>
  <c r="BB40" i="22"/>
  <c r="AX40" i="22"/>
  <c r="AU40" i="22"/>
  <c r="BZ39" i="22"/>
  <c r="BY39" i="22"/>
  <c r="BF39" i="22"/>
  <c r="BZ38" i="22"/>
  <c r="BY38" i="22"/>
  <c r="BY37" i="22"/>
  <c r="BR37" i="22"/>
  <c r="BZ37" i="22" s="1"/>
  <c r="BB37" i="22"/>
  <c r="BZ36" i="22"/>
  <c r="BY36" i="22"/>
  <c r="AX32" i="22"/>
  <c r="AU32" i="22"/>
  <c r="BJ31" i="22"/>
  <c r="BB31" i="22"/>
  <c r="AX31" i="22"/>
  <c r="AU31" i="22"/>
  <c r="BB29" i="22"/>
  <c r="AX29" i="22"/>
  <c r="BB27" i="22"/>
  <c r="BB25" i="22"/>
  <c r="BJ24" i="22"/>
  <c r="BF23" i="22"/>
  <c r="BB23" i="22"/>
  <c r="AV23" i="22"/>
  <c r="AW23" i="22" s="1"/>
  <c r="AV22" i="22"/>
  <c r="AW22" i="22" s="1"/>
  <c r="BV21" i="22"/>
  <c r="BR21" i="22"/>
  <c r="AV21" i="22"/>
  <c r="AW21" i="22" s="1"/>
  <c r="BZ20" i="22"/>
  <c r="BV20" i="22"/>
  <c r="BZ19" i="22"/>
  <c r="BV19" i="22"/>
  <c r="BV18" i="22"/>
  <c r="BG18" i="22"/>
  <c r="BZ17" i="22"/>
  <c r="BV17" i="22"/>
  <c r="BZ16" i="22"/>
  <c r="BV16" i="22"/>
  <c r="BZ15" i="22"/>
  <c r="BV15" i="22"/>
  <c r="BZ14" i="22"/>
  <c r="BV14" i="22"/>
  <c r="BZ13" i="22"/>
  <c r="BV13" i="22"/>
  <c r="BJ13" i="22"/>
  <c r="BZ12" i="22"/>
  <c r="BV12" i="22"/>
  <c r="BZ11" i="22"/>
  <c r="BV11" i="22"/>
  <c r="AX11" i="22"/>
  <c r="AU11" i="22"/>
  <c r="BZ10" i="22"/>
  <c r="BV10" i="22"/>
  <c r="BF10" i="22"/>
  <c r="BV9" i="22"/>
  <c r="BV8" i="22"/>
  <c r="BF8" i="22"/>
  <c r="BB8" i="22"/>
  <c r="BV7" i="22"/>
  <c r="AU7" i="22"/>
  <c r="EZ11" i="22"/>
  <c r="EZ12" i="22"/>
  <c r="EZ13" i="22"/>
  <c r="EZ16" i="22"/>
  <c r="EL18" i="22"/>
  <c r="EZ19" i="22"/>
  <c r="EZ20" i="22"/>
  <c r="EZ21" i="22"/>
  <c r="DN29" i="22"/>
  <c r="DN30" i="22"/>
  <c r="DO30" i="22" s="1"/>
  <c r="DN31" i="22"/>
  <c r="DN32" i="22"/>
  <c r="DN34" i="22"/>
  <c r="DO34" i="22" s="1"/>
  <c r="DN36" i="22"/>
  <c r="DN37" i="22"/>
  <c r="DN38" i="22"/>
  <c r="DN39" i="22"/>
  <c r="DN40" i="22"/>
  <c r="DN41" i="22"/>
  <c r="DN42" i="22"/>
  <c r="DN43" i="22"/>
  <c r="DN44" i="22"/>
  <c r="DN45" i="22"/>
  <c r="DN46" i="22"/>
  <c r="DN47" i="22"/>
  <c r="DN48" i="22"/>
  <c r="DN49" i="22"/>
  <c r="DN50" i="22"/>
  <c r="DN51" i="22"/>
  <c r="DN52" i="22"/>
  <c r="DN53" i="22"/>
  <c r="DN54" i="22"/>
  <c r="DN55" i="22"/>
  <c r="DN56" i="22"/>
  <c r="DN57" i="22"/>
  <c r="DN58" i="22"/>
  <c r="DN59" i="22"/>
  <c r="DN60" i="22"/>
  <c r="DN61" i="22"/>
  <c r="DN62" i="22"/>
  <c r="DN63" i="22"/>
  <c r="DN64" i="22"/>
  <c r="DN65" i="22"/>
  <c r="DN66" i="22"/>
  <c r="DN67" i="22"/>
  <c r="DN8" i="22"/>
  <c r="DN9" i="22"/>
  <c r="DO9" i="22" s="1"/>
  <c r="DN10" i="22"/>
  <c r="DN11" i="22"/>
  <c r="DN12" i="22"/>
  <c r="DO12" i="22" s="1"/>
  <c r="DN13" i="22"/>
  <c r="DN14" i="22"/>
  <c r="DO14" i="22" s="1"/>
  <c r="DN15" i="22"/>
  <c r="DO15" i="22" s="1"/>
  <c r="DN16" i="22"/>
  <c r="DO16" i="22" s="1"/>
  <c r="DN17" i="22"/>
  <c r="DO17" i="22" s="1"/>
  <c r="DN18" i="22"/>
  <c r="DO18" i="22" s="1"/>
  <c r="DN19" i="22"/>
  <c r="DO19" i="22" s="1"/>
  <c r="DN20" i="22"/>
  <c r="DN21" i="22"/>
  <c r="DN22" i="22"/>
  <c r="DO22" i="22" s="1"/>
  <c r="DN23" i="22"/>
  <c r="DN24" i="22"/>
  <c r="DN25" i="22"/>
  <c r="DN26" i="22"/>
  <c r="DO26" i="22" s="1"/>
  <c r="DN27" i="22"/>
  <c r="DN28" i="22"/>
  <c r="DO28" i="22" s="1"/>
  <c r="DN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4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4" i="22"/>
  <c r="V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4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4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T59" i="22"/>
  <c r="T60" i="22"/>
  <c r="T61" i="22"/>
  <c r="T62" i="22"/>
  <c r="T63" i="22"/>
  <c r="T64" i="22"/>
  <c r="T65" i="22"/>
  <c r="T66" i="22"/>
  <c r="T67" i="22"/>
  <c r="T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4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4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R59" i="22"/>
  <c r="R60" i="22"/>
  <c r="R61" i="22"/>
  <c r="R62" i="22"/>
  <c r="R63" i="22"/>
  <c r="R64" i="22"/>
  <c r="R65" i="22"/>
  <c r="R66" i="22"/>
  <c r="R67" i="22"/>
  <c r="R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4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4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4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4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AO58" i="22" s="1"/>
  <c r="N59" i="22"/>
  <c r="N61" i="22"/>
  <c r="N62" i="22"/>
  <c r="N63" i="22"/>
  <c r="N64" i="22"/>
  <c r="N65" i="22"/>
  <c r="N66" i="22"/>
  <c r="N67" i="22"/>
  <c r="N7" i="22"/>
  <c r="M7" i="22"/>
  <c r="M8" i="22"/>
  <c r="M9" i="22"/>
  <c r="AO9" i="22" s="1"/>
  <c r="M10" i="22"/>
  <c r="M11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4" i="22"/>
  <c r="M12" i="22"/>
  <c r="M13" i="22"/>
  <c r="AG62" i="22"/>
  <c r="AG58" i="22"/>
  <c r="AG51" i="22"/>
  <c r="AG47" i="22"/>
  <c r="AG40" i="22"/>
  <c r="AG39" i="22"/>
  <c r="AG24" i="22"/>
  <c r="AG19" i="22"/>
  <c r="AG8" i="22"/>
  <c r="AL8" i="17"/>
  <c r="AL25" i="17"/>
  <c r="AL23" i="17"/>
  <c r="AL29" i="17"/>
  <c r="AL32" i="17"/>
  <c r="AL7" i="17"/>
  <c r="AL11" i="17"/>
  <c r="AL27" i="17"/>
  <c r="AL10" i="17"/>
  <c r="AL21" i="17"/>
  <c r="AL13" i="17"/>
  <c r="AL24" i="17"/>
  <c r="AL14" i="17"/>
  <c r="AL20" i="17"/>
  <c r="AL33" i="17"/>
  <c r="AL9" i="17"/>
  <c r="AL12" i="17"/>
  <c r="AL15" i="17"/>
  <c r="AL16" i="17"/>
  <c r="AL17" i="17"/>
  <c r="AL18" i="17"/>
  <c r="AL19" i="17"/>
  <c r="AL22" i="17"/>
  <c r="AL26" i="17"/>
  <c r="AL28" i="17"/>
  <c r="AL30" i="17"/>
  <c r="AL53" i="17"/>
  <c r="AL45" i="17"/>
  <c r="AL40" i="17"/>
  <c r="AL38" i="17"/>
  <c r="AL46" i="17"/>
  <c r="AL51" i="17"/>
  <c r="AL59" i="17"/>
  <c r="AL50" i="17"/>
  <c r="AL44" i="17"/>
  <c r="AL55" i="17"/>
  <c r="AL35" i="17"/>
  <c r="AL48" i="17"/>
  <c r="AL37" i="17"/>
  <c r="AL49" i="17"/>
  <c r="AL61" i="17"/>
  <c r="AL47" i="17"/>
  <c r="AL52" i="17"/>
  <c r="AL34" i="17"/>
  <c r="AL36" i="17"/>
  <c r="AL39" i="17"/>
  <c r="AL41" i="17"/>
  <c r="AL42" i="17"/>
  <c r="AL43" i="17"/>
  <c r="AL54" i="17"/>
  <c r="AL56" i="17"/>
  <c r="AL57" i="17"/>
  <c r="AL58" i="17"/>
  <c r="AL60" i="17"/>
  <c r="AL62" i="17"/>
  <c r="AL31" i="17"/>
  <c r="FC59" i="22"/>
  <c r="FC60" i="22"/>
  <c r="FC55" i="22"/>
  <c r="FC56" i="22"/>
  <c r="FC57" i="22"/>
  <c r="FC58" i="22"/>
  <c r="FV56" i="22"/>
  <c r="FV57" i="22"/>
  <c r="FV58" i="22"/>
  <c r="DI34" i="22"/>
  <c r="GK67" i="22"/>
  <c r="GD67" i="22"/>
  <c r="FV67" i="22"/>
  <c r="FO67" i="22"/>
  <c r="FP67" i="22" s="1"/>
  <c r="FC67" i="22"/>
  <c r="EV67" i="22"/>
  <c r="EO67" i="22"/>
  <c r="EP67" i="22" s="1"/>
  <c r="EH67" i="22"/>
  <c r="EA67" i="22"/>
  <c r="DX67" i="22"/>
  <c r="GK66" i="22"/>
  <c r="GD66" i="22"/>
  <c r="FV66" i="22"/>
  <c r="FO66" i="22"/>
  <c r="FC66" i="22"/>
  <c r="EV66" i="22"/>
  <c r="EO66" i="22"/>
  <c r="EH66" i="22"/>
  <c r="EA66" i="22"/>
  <c r="GK65" i="22"/>
  <c r="GD65" i="22"/>
  <c r="GE65" i="22" s="1"/>
  <c r="FV65" i="22"/>
  <c r="FO65" i="22"/>
  <c r="FC65" i="22"/>
  <c r="FD65" i="22" s="1"/>
  <c r="EV65" i="22"/>
  <c r="EO65" i="22"/>
  <c r="EH65" i="22"/>
  <c r="EA65" i="22"/>
  <c r="EB65" i="22" s="1"/>
  <c r="DX65" i="22"/>
  <c r="GK64" i="22"/>
  <c r="GD64" i="22"/>
  <c r="FV64" i="22"/>
  <c r="FO64" i="22"/>
  <c r="FC64" i="22"/>
  <c r="EV64" i="22"/>
  <c r="EO64" i="22"/>
  <c r="EH64" i="22"/>
  <c r="EA64" i="22"/>
  <c r="DX64" i="22"/>
  <c r="GK63" i="22"/>
  <c r="GD63" i="22"/>
  <c r="FV63" i="22"/>
  <c r="FO63" i="22"/>
  <c r="FP63" i="22" s="1"/>
  <c r="FC63" i="22"/>
  <c r="EV63" i="22"/>
  <c r="EW63" i="22" s="1"/>
  <c r="EO63" i="22"/>
  <c r="EP63" i="22" s="1"/>
  <c r="EH63" i="22"/>
  <c r="EA63" i="22"/>
  <c r="EB63" i="22" s="1"/>
  <c r="DX63" i="22"/>
  <c r="GK62" i="22"/>
  <c r="GD62" i="22"/>
  <c r="FV62" i="22"/>
  <c r="FO62" i="22"/>
  <c r="FC62" i="22"/>
  <c r="EV62" i="22"/>
  <c r="EO62" i="22"/>
  <c r="EH62" i="22"/>
  <c r="EA62" i="22"/>
  <c r="GK61" i="22"/>
  <c r="GD61" i="22"/>
  <c r="FV61" i="22"/>
  <c r="FO61" i="22"/>
  <c r="FC61" i="22"/>
  <c r="EV61" i="22"/>
  <c r="EH61" i="22"/>
  <c r="EA61" i="22"/>
  <c r="DX61" i="22"/>
  <c r="GK59" i="22"/>
  <c r="GD59" i="22"/>
  <c r="FV59" i="22"/>
  <c r="FO59" i="22"/>
  <c r="EV59" i="22"/>
  <c r="EH59" i="22"/>
  <c r="EA59" i="22"/>
  <c r="DX59" i="22"/>
  <c r="GK58" i="22"/>
  <c r="GD58" i="22"/>
  <c r="FO58" i="22"/>
  <c r="EV58" i="22"/>
  <c r="EH58" i="22"/>
  <c r="EA58" i="22"/>
  <c r="DX58" i="22"/>
  <c r="GD56" i="22"/>
  <c r="GK55" i="22"/>
  <c r="GD55" i="22"/>
  <c r="FV55" i="22"/>
  <c r="FO55" i="22"/>
  <c r="EV55" i="22"/>
  <c r="EO55" i="22"/>
  <c r="EH55" i="22"/>
  <c r="EA55" i="22"/>
  <c r="DX55" i="22"/>
  <c r="GK54" i="22"/>
  <c r="GD54" i="22"/>
  <c r="FV54" i="22"/>
  <c r="FO54" i="22"/>
  <c r="FC54" i="22"/>
  <c r="EV54" i="22"/>
  <c r="EO54" i="22"/>
  <c r="EH54" i="22"/>
  <c r="EA54" i="22"/>
  <c r="GK53" i="22"/>
  <c r="GD53" i="22"/>
  <c r="FV53" i="22"/>
  <c r="FO53" i="22"/>
  <c r="FC53" i="22"/>
  <c r="EV53" i="22"/>
  <c r="EO53" i="22"/>
  <c r="EH53" i="22"/>
  <c r="EA53" i="22"/>
  <c r="DX53" i="22"/>
  <c r="GK52" i="22"/>
  <c r="GD52" i="22"/>
  <c r="FV52" i="22"/>
  <c r="FO52" i="22"/>
  <c r="FC52" i="22"/>
  <c r="EV52" i="22"/>
  <c r="EO52" i="22"/>
  <c r="EH52" i="22"/>
  <c r="EA52" i="22"/>
  <c r="DX52" i="22"/>
  <c r="GK51" i="22"/>
  <c r="GD51" i="22"/>
  <c r="FV51" i="22"/>
  <c r="FO51" i="22"/>
  <c r="FC51" i="22"/>
  <c r="EV51" i="22"/>
  <c r="EO51" i="22"/>
  <c r="EH51" i="22"/>
  <c r="EA51" i="22"/>
  <c r="DX51" i="22"/>
  <c r="GK50" i="22"/>
  <c r="GD50" i="22"/>
  <c r="FV50" i="22"/>
  <c r="FO50" i="22"/>
  <c r="FC50" i="22"/>
  <c r="EV50" i="22"/>
  <c r="EO50" i="22"/>
  <c r="EH50" i="22"/>
  <c r="EA50" i="22"/>
  <c r="GK49" i="22"/>
  <c r="GD49" i="22"/>
  <c r="FV49" i="22"/>
  <c r="FO49" i="22"/>
  <c r="FC49" i="22"/>
  <c r="EV49" i="22"/>
  <c r="EO49" i="22"/>
  <c r="EH49" i="22"/>
  <c r="EA49" i="22"/>
  <c r="DX49" i="22"/>
  <c r="GK48" i="22"/>
  <c r="GD48" i="22"/>
  <c r="FV48" i="22"/>
  <c r="FO48" i="22"/>
  <c r="FC48" i="22"/>
  <c r="EV48" i="22"/>
  <c r="EO48" i="22"/>
  <c r="EH48" i="22"/>
  <c r="EA48" i="22"/>
  <c r="DX48" i="22"/>
  <c r="GK47" i="22"/>
  <c r="GD47" i="22"/>
  <c r="FV47" i="22"/>
  <c r="FO47" i="22"/>
  <c r="FC47" i="22"/>
  <c r="EV47" i="22"/>
  <c r="EO47" i="22"/>
  <c r="EH47" i="22"/>
  <c r="EA47" i="22"/>
  <c r="GK46" i="22"/>
  <c r="GD46" i="22"/>
  <c r="FV46" i="22"/>
  <c r="FO46" i="22"/>
  <c r="FC46" i="22"/>
  <c r="EV46" i="22"/>
  <c r="EO46" i="22"/>
  <c r="EH46" i="22"/>
  <c r="EA46" i="22"/>
  <c r="DX46" i="22"/>
  <c r="GK45" i="22"/>
  <c r="GL45" i="22" s="1"/>
  <c r="GD45" i="22"/>
  <c r="FV45" i="22"/>
  <c r="FO45" i="22"/>
  <c r="FC45" i="22"/>
  <c r="EV45" i="22"/>
  <c r="EO45" i="22"/>
  <c r="EP45" i="22" s="1"/>
  <c r="EH45" i="22"/>
  <c r="EI45" i="22" s="1"/>
  <c r="EA45" i="22"/>
  <c r="DX45" i="22"/>
  <c r="GK44" i="22"/>
  <c r="GD44" i="22"/>
  <c r="GE44" i="22" s="1"/>
  <c r="FV44" i="22"/>
  <c r="FO44" i="22"/>
  <c r="FP44" i="22" s="1"/>
  <c r="FC44" i="22"/>
  <c r="EV44" i="22"/>
  <c r="EO44" i="22"/>
  <c r="EP44" i="22" s="1"/>
  <c r="EH44" i="22"/>
  <c r="EA44" i="22"/>
  <c r="DX44" i="22"/>
  <c r="GK43" i="22"/>
  <c r="GD43" i="22"/>
  <c r="FV43" i="22"/>
  <c r="FW43" i="22" s="1"/>
  <c r="FO43" i="22"/>
  <c r="FC43" i="22"/>
  <c r="EV43" i="22"/>
  <c r="EW43" i="22" s="1"/>
  <c r="EH43" i="22"/>
  <c r="EA43" i="22"/>
  <c r="EB43" i="22" s="1"/>
  <c r="GK42" i="22"/>
  <c r="GD42" i="22"/>
  <c r="FV42" i="22"/>
  <c r="FO42" i="22"/>
  <c r="FC42" i="22"/>
  <c r="EV42" i="22"/>
  <c r="EO42" i="22"/>
  <c r="EH42" i="22"/>
  <c r="EA42" i="22"/>
  <c r="DX42" i="22"/>
  <c r="GK41" i="22"/>
  <c r="GD41" i="22"/>
  <c r="FV41" i="22"/>
  <c r="FO41" i="22"/>
  <c r="FC41" i="22"/>
  <c r="EV41" i="22"/>
  <c r="EO41" i="22"/>
  <c r="EH41" i="22"/>
  <c r="EA41" i="22"/>
  <c r="DX41" i="22"/>
  <c r="GK40" i="22"/>
  <c r="GD40" i="22"/>
  <c r="FV40" i="22"/>
  <c r="FO40" i="22"/>
  <c r="FP40" i="22" s="1"/>
  <c r="FC40" i="22"/>
  <c r="EV40" i="22"/>
  <c r="EO40" i="22"/>
  <c r="EP40" i="22" s="1"/>
  <c r="EH40" i="22"/>
  <c r="EA40" i="22"/>
  <c r="DX40" i="22"/>
  <c r="GK39" i="22"/>
  <c r="GD39" i="22"/>
  <c r="FV39" i="22"/>
  <c r="FO39" i="22"/>
  <c r="FC39" i="22"/>
  <c r="EV39" i="22"/>
  <c r="EO39" i="22"/>
  <c r="EH39" i="22"/>
  <c r="EA39" i="22"/>
  <c r="GK38" i="22"/>
  <c r="GL38" i="22" s="1"/>
  <c r="GD38" i="22"/>
  <c r="GE38" i="22" s="1"/>
  <c r="FV38" i="22"/>
  <c r="FO38" i="22"/>
  <c r="FP38" i="22" s="1"/>
  <c r="FC38" i="22"/>
  <c r="FD38" i="22" s="1"/>
  <c r="EV38" i="22"/>
  <c r="EO38" i="22"/>
  <c r="EP38" i="22" s="1"/>
  <c r="EH38" i="22"/>
  <c r="EA38" i="22"/>
  <c r="EB38" i="22" s="1"/>
  <c r="DX38" i="22"/>
  <c r="GK37" i="22"/>
  <c r="GD37" i="22"/>
  <c r="FV37" i="22"/>
  <c r="FO37" i="22"/>
  <c r="FC37" i="22"/>
  <c r="EV37" i="22"/>
  <c r="EO37" i="22"/>
  <c r="EH37" i="22"/>
  <c r="EA37" i="22"/>
  <c r="DX37" i="22"/>
  <c r="GK36" i="22"/>
  <c r="GD36" i="22"/>
  <c r="FV36" i="22"/>
  <c r="FO36" i="22"/>
  <c r="FC36" i="22"/>
  <c r="EV36" i="22"/>
  <c r="EO36" i="22"/>
  <c r="EH36" i="22"/>
  <c r="EA36" i="22"/>
  <c r="DX36" i="22"/>
  <c r="GK32" i="22"/>
  <c r="GD32" i="22"/>
  <c r="FV32" i="22"/>
  <c r="FO32" i="22"/>
  <c r="FC32" i="22"/>
  <c r="EV32" i="22"/>
  <c r="EO32" i="22"/>
  <c r="EH32" i="22"/>
  <c r="EA32" i="22"/>
  <c r="GK31" i="22"/>
  <c r="GD31" i="22"/>
  <c r="FV31" i="22"/>
  <c r="FO31" i="22"/>
  <c r="FC31" i="22"/>
  <c r="EV31" i="22"/>
  <c r="EO31" i="22"/>
  <c r="EH31" i="22"/>
  <c r="EA31" i="22"/>
  <c r="GK30" i="22"/>
  <c r="GL30" i="22" s="1"/>
  <c r="GD30" i="22"/>
  <c r="GE30" i="22" s="1"/>
  <c r="FV30" i="22"/>
  <c r="FW30" i="22" s="1"/>
  <c r="FO30" i="22"/>
  <c r="FP30" i="22" s="1"/>
  <c r="FC30" i="22"/>
  <c r="FD30" i="22" s="1"/>
  <c r="EV30" i="22"/>
  <c r="EW30" i="22" s="1"/>
  <c r="EO30" i="22"/>
  <c r="EP30" i="22" s="1"/>
  <c r="EH30" i="22"/>
  <c r="EI30" i="22" s="1"/>
  <c r="EA30" i="22"/>
  <c r="EB30" i="22" s="1"/>
  <c r="GK29" i="22"/>
  <c r="GD29" i="22"/>
  <c r="FV29" i="22"/>
  <c r="FO29" i="22"/>
  <c r="FC29" i="22"/>
  <c r="EV29" i="22"/>
  <c r="EO29" i="22"/>
  <c r="EH29" i="22"/>
  <c r="EA29" i="22"/>
  <c r="GK28" i="22"/>
  <c r="GL28" i="22" s="1"/>
  <c r="GD28" i="22"/>
  <c r="GE28" i="22" s="1"/>
  <c r="FV28" i="22"/>
  <c r="FW28" i="22" s="1"/>
  <c r="FO28" i="22"/>
  <c r="FP28" i="22" s="1"/>
  <c r="FC28" i="22"/>
  <c r="FD28" i="22" s="1"/>
  <c r="EV28" i="22"/>
  <c r="EW28" i="22" s="1"/>
  <c r="EO28" i="22"/>
  <c r="EP28" i="22" s="1"/>
  <c r="EH28" i="22"/>
  <c r="EI28" i="22" s="1"/>
  <c r="EA28" i="22"/>
  <c r="EB28" i="22" s="1"/>
  <c r="GK27" i="22"/>
  <c r="GD27" i="22"/>
  <c r="FV27" i="22"/>
  <c r="FO27" i="22"/>
  <c r="FC27" i="22"/>
  <c r="EV27" i="22"/>
  <c r="EO27" i="22"/>
  <c r="EH27" i="22"/>
  <c r="EA27" i="22"/>
  <c r="GK26" i="22"/>
  <c r="GL26" i="22" s="1"/>
  <c r="GD26" i="22"/>
  <c r="GE26" i="22" s="1"/>
  <c r="FV26" i="22"/>
  <c r="FW26" i="22" s="1"/>
  <c r="FO26" i="22"/>
  <c r="FP26" i="22" s="1"/>
  <c r="FC26" i="22"/>
  <c r="FD26" i="22" s="1"/>
  <c r="EV26" i="22"/>
  <c r="EW26" i="22" s="1"/>
  <c r="EO26" i="22"/>
  <c r="EP26" i="22" s="1"/>
  <c r="EH26" i="22"/>
  <c r="EI26" i="22" s="1"/>
  <c r="EA26" i="22"/>
  <c r="EB26" i="22" s="1"/>
  <c r="GK25" i="22"/>
  <c r="GD25" i="22"/>
  <c r="FV25" i="22"/>
  <c r="FO25" i="22"/>
  <c r="FC25" i="22"/>
  <c r="EV25" i="22"/>
  <c r="EO25" i="22"/>
  <c r="EH25" i="22"/>
  <c r="EA25" i="22"/>
  <c r="GK24" i="22"/>
  <c r="GD24" i="22"/>
  <c r="FV24" i="22"/>
  <c r="FO24" i="22"/>
  <c r="FC24" i="22"/>
  <c r="EV24" i="22"/>
  <c r="EO24" i="22"/>
  <c r="EH24" i="22"/>
  <c r="EA24" i="22"/>
  <c r="GK23" i="22"/>
  <c r="GD23" i="22"/>
  <c r="FV23" i="22"/>
  <c r="FO23" i="22"/>
  <c r="FC23" i="22"/>
  <c r="EV23" i="22"/>
  <c r="EO23" i="22"/>
  <c r="EH23" i="22"/>
  <c r="EA23" i="22"/>
  <c r="GK22" i="22"/>
  <c r="GL22" i="22" s="1"/>
  <c r="GD22" i="22"/>
  <c r="GE22" i="22" s="1"/>
  <c r="FV22" i="22"/>
  <c r="FW22" i="22" s="1"/>
  <c r="FO22" i="22"/>
  <c r="FP22" i="22" s="1"/>
  <c r="FC22" i="22"/>
  <c r="FD22" i="22" s="1"/>
  <c r="EV22" i="22"/>
  <c r="EW22" i="22" s="1"/>
  <c r="EO22" i="22"/>
  <c r="EP22" i="22" s="1"/>
  <c r="EH22" i="22"/>
  <c r="EI22" i="22" s="1"/>
  <c r="EA22" i="22"/>
  <c r="EB22" i="22" s="1"/>
  <c r="GK21" i="22"/>
  <c r="GD21" i="22"/>
  <c r="FV21" i="22"/>
  <c r="FO21" i="22"/>
  <c r="FC21" i="22"/>
  <c r="EV21" i="22"/>
  <c r="ES21" i="22"/>
  <c r="EO21" i="22"/>
  <c r="EL21" i="22"/>
  <c r="EH21" i="22"/>
  <c r="EE21" i="22"/>
  <c r="EA21" i="22"/>
  <c r="DX21" i="22"/>
  <c r="GK20" i="22"/>
  <c r="GD20" i="22"/>
  <c r="FV20" i="22"/>
  <c r="FO20" i="22"/>
  <c r="FC20" i="22"/>
  <c r="EV20" i="22"/>
  <c r="ES20" i="22"/>
  <c r="EO20" i="22"/>
  <c r="EL20" i="22"/>
  <c r="EH20" i="22"/>
  <c r="EE20" i="22"/>
  <c r="EA20" i="22"/>
  <c r="DX20" i="22"/>
  <c r="GK19" i="22"/>
  <c r="GL19" i="22" s="1"/>
  <c r="GD19" i="22"/>
  <c r="GE19" i="22" s="1"/>
  <c r="FV19" i="22"/>
  <c r="FW19" i="22" s="1"/>
  <c r="FO19" i="22"/>
  <c r="FP19" i="22" s="1"/>
  <c r="FC19" i="22"/>
  <c r="FD19" i="22" s="1"/>
  <c r="EV19" i="22"/>
  <c r="EW19" i="22" s="1"/>
  <c r="ES19" i="22"/>
  <c r="EO19" i="22"/>
  <c r="EP19" i="22" s="1"/>
  <c r="EL19" i="22"/>
  <c r="EH19" i="22"/>
  <c r="EI19" i="22" s="1"/>
  <c r="EE19" i="22"/>
  <c r="EA19" i="22"/>
  <c r="EB19" i="22" s="1"/>
  <c r="DX19" i="22"/>
  <c r="GK18" i="22"/>
  <c r="GL18" i="22" s="1"/>
  <c r="GD18" i="22"/>
  <c r="GE18" i="22" s="1"/>
  <c r="FV18" i="22"/>
  <c r="FW18" i="22" s="1"/>
  <c r="FO18" i="22"/>
  <c r="GH18" i="22"/>
  <c r="FC18" i="22"/>
  <c r="EV18" i="22"/>
  <c r="EO18" i="22"/>
  <c r="EP18" i="22" s="1"/>
  <c r="EH18" i="22"/>
  <c r="EE18" i="22"/>
  <c r="EA18" i="22"/>
  <c r="DX18" i="22"/>
  <c r="ES18" i="22"/>
  <c r="GK17" i="22"/>
  <c r="GL17" i="22" s="1"/>
  <c r="GD17" i="22"/>
  <c r="GE17" i="22" s="1"/>
  <c r="FV17" i="22"/>
  <c r="FW17" i="22" s="1"/>
  <c r="FO17" i="22"/>
  <c r="FP17" i="22" s="1"/>
  <c r="FC17" i="22"/>
  <c r="FD17" i="22" s="1"/>
  <c r="EV17" i="22"/>
  <c r="EW17" i="22" s="1"/>
  <c r="ES17" i="22"/>
  <c r="EO17" i="22"/>
  <c r="EP17" i="22" s="1"/>
  <c r="EL17" i="22"/>
  <c r="EH17" i="22"/>
  <c r="EI17" i="22" s="1"/>
  <c r="EE17" i="22"/>
  <c r="EA17" i="22"/>
  <c r="EB17" i="22" s="1"/>
  <c r="DX17" i="22"/>
  <c r="EZ17" i="22"/>
  <c r="GK16" i="22"/>
  <c r="GL16" i="22" s="1"/>
  <c r="GD16" i="22"/>
  <c r="GE16" i="22" s="1"/>
  <c r="FV16" i="22"/>
  <c r="FW16" i="22" s="1"/>
  <c r="FO16" i="22"/>
  <c r="FP16" i="22" s="1"/>
  <c r="FC16" i="22"/>
  <c r="FD16" i="22" s="1"/>
  <c r="EV16" i="22"/>
  <c r="EW16" i="22" s="1"/>
  <c r="ES16" i="22"/>
  <c r="EO16" i="22"/>
  <c r="EP16" i="22" s="1"/>
  <c r="EL16" i="22"/>
  <c r="EH16" i="22"/>
  <c r="EI16" i="22" s="1"/>
  <c r="EE16" i="22"/>
  <c r="EA16" i="22"/>
  <c r="EB16" i="22" s="1"/>
  <c r="DX16" i="22"/>
  <c r="GK15" i="22"/>
  <c r="GL15" i="22" s="1"/>
  <c r="GD15" i="22"/>
  <c r="GE15" i="22" s="1"/>
  <c r="FV15" i="22"/>
  <c r="FW15" i="22" s="1"/>
  <c r="FO15" i="22"/>
  <c r="FP15" i="22" s="1"/>
  <c r="FC15" i="22"/>
  <c r="FD15" i="22" s="1"/>
  <c r="EV15" i="22"/>
  <c r="EW15" i="22" s="1"/>
  <c r="ES15" i="22"/>
  <c r="EO15" i="22"/>
  <c r="EP15" i="22" s="1"/>
  <c r="EL15" i="22"/>
  <c r="EH15" i="22"/>
  <c r="EI15" i="22" s="1"/>
  <c r="EE15" i="22"/>
  <c r="EA15" i="22"/>
  <c r="EB15" i="22" s="1"/>
  <c r="DX15" i="22"/>
  <c r="EZ15" i="22"/>
  <c r="GK14" i="22"/>
  <c r="GL14" i="22" s="1"/>
  <c r="GD14" i="22"/>
  <c r="GE14" i="22" s="1"/>
  <c r="FV14" i="22"/>
  <c r="FW14" i="22" s="1"/>
  <c r="FO14" i="22"/>
  <c r="FP14" i="22" s="1"/>
  <c r="FC14" i="22"/>
  <c r="FD14" i="22" s="1"/>
  <c r="EV14" i="22"/>
  <c r="EW14" i="22" s="1"/>
  <c r="ES14" i="22"/>
  <c r="EO14" i="22"/>
  <c r="EP14" i="22" s="1"/>
  <c r="EL14" i="22"/>
  <c r="EH14" i="22"/>
  <c r="EI14" i="22" s="1"/>
  <c r="EE14" i="22"/>
  <c r="EA14" i="22"/>
  <c r="EB14" i="22" s="1"/>
  <c r="DX14" i="22"/>
  <c r="GK13" i="22"/>
  <c r="GD13" i="22"/>
  <c r="FV13" i="22"/>
  <c r="FO13" i="22"/>
  <c r="FC13" i="22"/>
  <c r="EV13" i="22"/>
  <c r="ES13" i="22"/>
  <c r="EO13" i="22"/>
  <c r="EL13" i="22"/>
  <c r="EH13" i="22"/>
  <c r="EE13" i="22"/>
  <c r="EA13" i="22"/>
  <c r="DX13" i="22"/>
  <c r="GK12" i="22"/>
  <c r="GL12" i="22" s="1"/>
  <c r="GD12" i="22"/>
  <c r="GE12" i="22" s="1"/>
  <c r="FV12" i="22"/>
  <c r="FW12" i="22" s="1"/>
  <c r="FO12" i="22"/>
  <c r="FP12" i="22" s="1"/>
  <c r="FC12" i="22"/>
  <c r="FD12" i="22" s="1"/>
  <c r="EV12" i="22"/>
  <c r="EW12" i="22" s="1"/>
  <c r="ES12" i="22"/>
  <c r="EO12" i="22"/>
  <c r="EP12" i="22" s="1"/>
  <c r="EL12" i="22"/>
  <c r="EH12" i="22"/>
  <c r="EI12" i="22" s="1"/>
  <c r="EE12" i="22"/>
  <c r="EA12" i="22"/>
  <c r="EB12" i="22" s="1"/>
  <c r="DX12" i="22"/>
  <c r="GK11" i="22"/>
  <c r="GD11" i="22"/>
  <c r="FV11" i="22"/>
  <c r="FO11" i="22"/>
  <c r="FC11" i="22"/>
  <c r="EV11" i="22"/>
  <c r="ES11" i="22"/>
  <c r="EO11" i="22"/>
  <c r="EL11" i="22"/>
  <c r="EH11" i="22"/>
  <c r="EE11" i="22"/>
  <c r="EA11" i="22"/>
  <c r="DX11" i="22"/>
  <c r="GK10" i="22"/>
  <c r="GD10" i="22"/>
  <c r="FV10" i="22"/>
  <c r="FO10" i="22"/>
  <c r="GH10" i="22"/>
  <c r="FC10" i="22"/>
  <c r="EV10" i="22"/>
  <c r="EO10" i="22"/>
  <c r="EH10" i="22"/>
  <c r="EE10" i="22"/>
  <c r="EA10" i="22"/>
  <c r="DX10" i="22"/>
  <c r="ES10" i="22"/>
  <c r="GK9" i="22"/>
  <c r="GL9" i="22" s="1"/>
  <c r="GD9" i="22"/>
  <c r="GE9" i="22" s="1"/>
  <c r="FV9" i="22"/>
  <c r="FW9" i="22" s="1"/>
  <c r="FO9" i="22"/>
  <c r="FP9" i="22" s="1"/>
  <c r="FC9" i="22"/>
  <c r="FD9" i="22" s="1"/>
  <c r="EV9" i="22"/>
  <c r="EW9" i="22" s="1"/>
  <c r="EO9" i="22"/>
  <c r="EP9" i="22" s="1"/>
  <c r="EH9" i="22"/>
  <c r="EI9" i="22" s="1"/>
  <c r="EA9" i="22"/>
  <c r="EB9" i="22" s="1"/>
  <c r="GK8" i="22"/>
  <c r="GD8" i="22"/>
  <c r="FV8" i="22"/>
  <c r="FO8" i="22"/>
  <c r="FC8" i="22"/>
  <c r="EV8" i="22"/>
  <c r="EO8" i="22"/>
  <c r="EH8" i="22"/>
  <c r="EA8" i="22"/>
  <c r="GK7" i="22"/>
  <c r="GD7" i="22"/>
  <c r="FV7" i="22"/>
  <c r="FO7" i="22"/>
  <c r="FJ7" i="22"/>
  <c r="FC7" i="22"/>
  <c r="EV7" i="22"/>
  <c r="EO7" i="22"/>
  <c r="EH7" i="22"/>
  <c r="EA7" i="22"/>
  <c r="CB54" i="21"/>
  <c r="AM17" i="22"/>
  <c r="AM31" i="22"/>
  <c r="AM16" i="22"/>
  <c r="AE15" i="22"/>
  <c r="AE29" i="22"/>
  <c r="AM33" i="22"/>
  <c r="AE14" i="22"/>
  <c r="AM48" i="22"/>
  <c r="AM38" i="22"/>
  <c r="AE31" i="22"/>
  <c r="AM62" i="22"/>
  <c r="AM28" i="22"/>
  <c r="AM14" i="22"/>
  <c r="AE13" i="22"/>
  <c r="AM35" i="22"/>
  <c r="AE11" i="22"/>
  <c r="AE30" i="22"/>
  <c r="AM36" i="22"/>
  <c r="AM19" i="22"/>
  <c r="AM64" i="22"/>
  <c r="AE21" i="22"/>
  <c r="AM27" i="22"/>
  <c r="AM54" i="22"/>
  <c r="AE20" i="22"/>
  <c r="AM37" i="22"/>
  <c r="AM58" i="22"/>
  <c r="AE26" i="22"/>
  <c r="AM49" i="22"/>
  <c r="AM26" i="22"/>
  <c r="AE12" i="22"/>
  <c r="AE9" i="22"/>
  <c r="AM15" i="22"/>
  <c r="AM11" i="22"/>
  <c r="AM65" i="22"/>
  <c r="AE23" i="22"/>
  <c r="AM51" i="22"/>
  <c r="AM59" i="22"/>
  <c r="AE10" i="22"/>
  <c r="AE28" i="22"/>
  <c r="AM32" i="22"/>
  <c r="AE34" i="22"/>
  <c r="AE18" i="22"/>
  <c r="AM47" i="22"/>
  <c r="AE7" i="22"/>
  <c r="AM52" i="22"/>
  <c r="AM30" i="22"/>
  <c r="AM44" i="22"/>
  <c r="AE17" i="22"/>
  <c r="AE8" i="22"/>
  <c r="AM9" i="22"/>
  <c r="AM12" i="22"/>
  <c r="AM42" i="22"/>
  <c r="AM10" i="22"/>
  <c r="AM57" i="22"/>
  <c r="AE19" i="22"/>
  <c r="AE25" i="22"/>
  <c r="AM60" i="22"/>
  <c r="AE27" i="22"/>
  <c r="AE24" i="22"/>
  <c r="AM41" i="22"/>
  <c r="AE16" i="22"/>
  <c r="AM22" i="22"/>
  <c r="AM21" i="22"/>
  <c r="AM63" i="22"/>
  <c r="AE32" i="22"/>
  <c r="AM46" i="22"/>
  <c r="AM67" i="22"/>
  <c r="AM25" i="22"/>
  <c r="AE22" i="22"/>
  <c r="AM53" i="22"/>
  <c r="AO62" i="22" l="1"/>
  <c r="AO57" i="22"/>
  <c r="AN42" i="22"/>
  <c r="AO42" i="22"/>
  <c r="AO34" i="22"/>
  <c r="AN40" i="22"/>
  <c r="AO40" i="22"/>
  <c r="AO64" i="22"/>
  <c r="AO55" i="22"/>
  <c r="AO39" i="22"/>
  <c r="AO13" i="22"/>
  <c r="AN13" i="22"/>
  <c r="AO23" i="22"/>
  <c r="AN23" i="22"/>
  <c r="AO15" i="22"/>
  <c r="AN15" i="22"/>
  <c r="AO12" i="22"/>
  <c r="AN12" i="22"/>
  <c r="AN30" i="22"/>
  <c r="AO30" i="22"/>
  <c r="AO26" i="22"/>
  <c r="AN26" i="22"/>
  <c r="AO22" i="22"/>
  <c r="AN22" i="22"/>
  <c r="AO18" i="22"/>
  <c r="AN18" i="22"/>
  <c r="AO14" i="22"/>
  <c r="AN14" i="22"/>
  <c r="AO8" i="22"/>
  <c r="AN8" i="22"/>
  <c r="AN31" i="22"/>
  <c r="AO31" i="22"/>
  <c r="AO27" i="22"/>
  <c r="AN27" i="22"/>
  <c r="AO19" i="22"/>
  <c r="AN19" i="22"/>
  <c r="AN29" i="22"/>
  <c r="AO29" i="22"/>
  <c r="AO25" i="22"/>
  <c r="AN25" i="22"/>
  <c r="AO21" i="22"/>
  <c r="AN21" i="22"/>
  <c r="AO17" i="22"/>
  <c r="AN17" i="22"/>
  <c r="AN11" i="22"/>
  <c r="AO11" i="22"/>
  <c r="AO7" i="22"/>
  <c r="AO32" i="22"/>
  <c r="AN32" i="22"/>
  <c r="AO28" i="22"/>
  <c r="AN28" i="22"/>
  <c r="AO24" i="22"/>
  <c r="AN24" i="22"/>
  <c r="AO20" i="22"/>
  <c r="AN20" i="22"/>
  <c r="AO16" i="22"/>
  <c r="AN16" i="22"/>
  <c r="AO10" i="22"/>
  <c r="AN10" i="22"/>
  <c r="AN55" i="22"/>
  <c r="V41" i="22"/>
  <c r="AO41" i="22" s="1"/>
  <c r="V54" i="22"/>
  <c r="AO54" i="22" s="1"/>
  <c r="V43" i="22"/>
  <c r="AO43" i="22" s="1"/>
  <c r="V47" i="22"/>
  <c r="AO47" i="22" s="1"/>
  <c r="V51" i="22"/>
  <c r="AO51" i="22" s="1"/>
  <c r="V59" i="22"/>
  <c r="AO59" i="22" s="1"/>
  <c r="V56" i="22"/>
  <c r="AO56" i="22" s="1"/>
  <c r="V37" i="22"/>
  <c r="AO37" i="22" s="1"/>
  <c r="V44" i="22"/>
  <c r="AO44" i="22" s="1"/>
  <c r="V48" i="22"/>
  <c r="AN48" i="22" s="1"/>
  <c r="V52" i="22"/>
  <c r="AO52" i="22" s="1"/>
  <c r="V60" i="22"/>
  <c r="AO60" i="22" s="1"/>
  <c r="V66" i="22"/>
  <c r="AO66" i="22" s="1"/>
  <c r="V50" i="22"/>
  <c r="AO50" i="22" s="1"/>
  <c r="V63" i="22"/>
  <c r="AO63" i="22" s="1"/>
  <c r="V38" i="22"/>
  <c r="AO38" i="22" s="1"/>
  <c r="V45" i="22"/>
  <c r="AO45" i="22" s="1"/>
  <c r="V49" i="22"/>
  <c r="AO49" i="22" s="1"/>
  <c r="V53" i="22"/>
  <c r="AO53" i="22" s="1"/>
  <c r="V61" i="22"/>
  <c r="AO61" i="22" s="1"/>
  <c r="V67" i="22"/>
  <c r="AO67" i="22" s="1"/>
  <c r="V46" i="22"/>
  <c r="AO46" i="22" s="1"/>
  <c r="V36" i="22"/>
  <c r="AO36" i="22" s="1"/>
  <c r="V65" i="22"/>
  <c r="AO65" i="22" s="1"/>
  <c r="FZ37" i="22"/>
  <c r="GA51" i="22"/>
  <c r="GA67" i="22"/>
  <c r="FW67" i="22"/>
  <c r="GA58" i="22"/>
  <c r="GA53" i="22"/>
  <c r="FZ40" i="22"/>
  <c r="FW40" i="22"/>
  <c r="GA42" i="22"/>
  <c r="FZ49" i="22"/>
  <c r="FZ63" i="22"/>
  <c r="FW63" i="22"/>
  <c r="GA65" i="22"/>
  <c r="FW65" i="22"/>
  <c r="GA44" i="22"/>
  <c r="FW44" i="22"/>
  <c r="GA36" i="22"/>
  <c r="GA38" i="22"/>
  <c r="FW38" i="22"/>
  <c r="FZ45" i="22"/>
  <c r="FW45" i="22"/>
  <c r="GA50" i="22"/>
  <c r="FZ52" i="22"/>
  <c r="FZ55" i="22"/>
  <c r="GA61" i="22"/>
  <c r="GA46" i="22"/>
  <c r="FZ41" i="22"/>
  <c r="GA48" i="22"/>
  <c r="FZ64" i="22"/>
  <c r="FS49" i="22"/>
  <c r="FS54" i="22"/>
  <c r="FS39" i="22"/>
  <c r="FS41" i="22"/>
  <c r="FS62" i="22"/>
  <c r="FR42" i="22"/>
  <c r="FS47" i="22"/>
  <c r="FR65" i="22"/>
  <c r="FP65" i="22"/>
  <c r="GO18" i="22"/>
  <c r="FP18" i="22"/>
  <c r="FS43" i="22"/>
  <c r="FP43" i="22"/>
  <c r="FR45" i="22"/>
  <c r="FP45" i="22"/>
  <c r="FS52" i="22"/>
  <c r="FR61" i="22"/>
  <c r="FS66" i="22"/>
  <c r="GO10" i="22"/>
  <c r="FS51" i="22"/>
  <c r="FR53" i="22"/>
  <c r="FS59" i="22"/>
  <c r="FR64" i="22"/>
  <c r="ES51" i="22"/>
  <c r="EK54" i="22"/>
  <c r="EL36" i="22"/>
  <c r="ER49" i="22"/>
  <c r="ES54" i="22"/>
  <c r="EK61" i="22"/>
  <c r="EK66" i="22"/>
  <c r="ES43" i="22"/>
  <c r="EP43" i="22"/>
  <c r="EL48" i="22"/>
  <c r="EL55" i="22"/>
  <c r="ER61" i="22"/>
  <c r="EK62" i="22"/>
  <c r="ES66" i="22"/>
  <c r="FG18" i="22"/>
  <c r="EI18" i="22"/>
  <c r="ES37" i="22"/>
  <c r="EL40" i="22"/>
  <c r="EI40" i="22"/>
  <c r="EK42" i="22"/>
  <c r="ER46" i="22"/>
  <c r="EK47" i="22"/>
  <c r="ER53" i="22"/>
  <c r="EL58" i="22"/>
  <c r="EL63" i="22"/>
  <c r="EI63" i="22"/>
  <c r="EL65" i="22"/>
  <c r="EI65" i="22"/>
  <c r="EK38" i="22"/>
  <c r="EI38" i="22"/>
  <c r="ER42" i="22"/>
  <c r="EK43" i="22"/>
  <c r="EI43" i="22"/>
  <c r="ES47" i="22"/>
  <c r="EK50" i="22"/>
  <c r="EL52" i="22"/>
  <c r="ES59" i="22"/>
  <c r="ER65" i="22"/>
  <c r="EP65" i="22"/>
  <c r="FG10" i="22"/>
  <c r="ES39" i="22"/>
  <c r="ER41" i="22"/>
  <c r="EL44" i="22"/>
  <c r="EI44" i="22"/>
  <c r="EL46" i="22"/>
  <c r="ES62" i="22"/>
  <c r="ES64" i="22"/>
  <c r="EL67" i="22"/>
  <c r="EI67" i="22"/>
  <c r="EZ48" i="22"/>
  <c r="EZ55" i="22"/>
  <c r="EY64" i="22"/>
  <c r="EY44" i="22"/>
  <c r="EW44" i="22"/>
  <c r="EZ46" i="22"/>
  <c r="EZ51" i="22"/>
  <c r="EZ53" i="22"/>
  <c r="EY67" i="22"/>
  <c r="EW67" i="22"/>
  <c r="EY41" i="22"/>
  <c r="EY40" i="22"/>
  <c r="EW40" i="22"/>
  <c r="EZ42" i="22"/>
  <c r="EY49" i="22"/>
  <c r="EZ58" i="22"/>
  <c r="EY59" i="22"/>
  <c r="EZ65" i="22"/>
  <c r="EW65" i="22"/>
  <c r="FS10" i="22"/>
  <c r="FS18" i="22"/>
  <c r="EW18" i="22"/>
  <c r="EZ36" i="22"/>
  <c r="EZ38" i="22"/>
  <c r="EW38" i="22"/>
  <c r="EY45" i="22"/>
  <c r="EW45" i="22"/>
  <c r="EZ50" i="22"/>
  <c r="EY52" i="22"/>
  <c r="EZ61" i="22"/>
  <c r="FF36" i="22"/>
  <c r="FG66" i="22"/>
  <c r="GA10" i="22"/>
  <c r="FG41" i="22"/>
  <c r="FF48" i="22"/>
  <c r="FG62" i="22"/>
  <c r="FG64" i="22"/>
  <c r="FG43" i="22"/>
  <c r="FD43" i="22"/>
  <c r="FG45" i="22"/>
  <c r="FD45" i="22"/>
  <c r="FF50" i="22"/>
  <c r="FG52" i="22"/>
  <c r="FF51" i="22"/>
  <c r="FF67" i="22"/>
  <c r="FD67" i="22"/>
  <c r="FF55" i="22"/>
  <c r="FG59" i="22"/>
  <c r="FG37" i="22"/>
  <c r="FF44" i="22"/>
  <c r="FD44" i="22"/>
  <c r="GA18" i="22"/>
  <c r="FD18" i="22"/>
  <c r="FF40" i="22"/>
  <c r="FD40" i="22"/>
  <c r="FG47" i="22"/>
  <c r="FG49" i="22"/>
  <c r="FF54" i="22"/>
  <c r="FF63" i="22"/>
  <c r="FD63" i="22"/>
  <c r="FG58" i="22"/>
  <c r="GO58" i="22"/>
  <c r="GO65" i="22"/>
  <c r="GL65" i="22"/>
  <c r="GN62" i="22"/>
  <c r="GO44" i="22"/>
  <c r="GL44" i="22"/>
  <c r="GN47" i="22"/>
  <c r="GN50" i="22"/>
  <c r="GO61" i="22"/>
  <c r="GO67" i="22"/>
  <c r="GL67" i="22"/>
  <c r="GO36" i="22"/>
  <c r="GN39" i="22"/>
  <c r="GO40" i="22"/>
  <c r="GL40" i="22"/>
  <c r="GN43" i="22"/>
  <c r="GL43" i="22"/>
  <c r="GN53" i="22"/>
  <c r="GO55" i="22"/>
  <c r="GO63" i="22"/>
  <c r="GL63" i="22"/>
  <c r="GO42" i="22"/>
  <c r="GN66" i="22"/>
  <c r="GO48" i="22"/>
  <c r="GG43" i="22"/>
  <c r="GE43" i="22"/>
  <c r="GG63" i="22"/>
  <c r="GE63" i="22"/>
  <c r="GG66" i="22"/>
  <c r="GG36" i="22"/>
  <c r="GG39" i="22"/>
  <c r="GH49" i="22"/>
  <c r="GH52" i="22"/>
  <c r="GH41" i="22"/>
  <c r="GG50" i="22"/>
  <c r="GH64" i="22"/>
  <c r="GG67" i="22"/>
  <c r="GE67" i="22"/>
  <c r="GH37" i="22"/>
  <c r="GG40" i="22"/>
  <c r="GE40" i="22"/>
  <c r="GG55" i="22"/>
  <c r="GH59" i="22"/>
  <c r="GH45" i="22"/>
  <c r="GE45" i="22"/>
  <c r="GG48" i="22"/>
  <c r="GH54" i="22"/>
  <c r="GG58" i="22"/>
  <c r="EZ10" i="22"/>
  <c r="EE37" i="22"/>
  <c r="ED58" i="22"/>
  <c r="EZ18" i="22"/>
  <c r="EB18" i="22"/>
  <c r="EE49" i="22"/>
  <c r="EE59" i="22"/>
  <c r="ED62" i="22"/>
  <c r="EE54" i="22"/>
  <c r="ED40" i="22"/>
  <c r="EB40" i="22"/>
  <c r="ED66" i="22"/>
  <c r="ED36" i="22"/>
  <c r="EE39" i="22"/>
  <c r="ED55" i="22"/>
  <c r="EE45" i="22"/>
  <c r="EB45" i="22"/>
  <c r="ED48" i="22"/>
  <c r="ED51" i="22"/>
  <c r="EE41" i="22"/>
  <c r="ED44" i="22"/>
  <c r="EB44" i="22"/>
  <c r="EE47" i="22"/>
  <c r="EE50" i="22"/>
  <c r="EE64" i="22"/>
  <c r="ED67" i="22"/>
  <c r="EB67" i="22"/>
  <c r="DQ60" i="22"/>
  <c r="DQ56" i="22"/>
  <c r="DO44" i="22"/>
  <c r="DO40" i="22"/>
  <c r="DO38" i="22"/>
  <c r="DO65" i="22"/>
  <c r="DQ57" i="22"/>
  <c r="DO45" i="22"/>
  <c r="DO67" i="22"/>
  <c r="DO63" i="22"/>
  <c r="DO43" i="22"/>
  <c r="EE66" i="22"/>
  <c r="FF58" i="22"/>
  <c r="BZ21" i="22"/>
  <c r="BH18" i="22"/>
  <c r="BZ18" i="22" s="1"/>
  <c r="BY50" i="22"/>
  <c r="AP13" i="22"/>
  <c r="AP30" i="22"/>
  <c r="AP26" i="22"/>
  <c r="AP22" i="22"/>
  <c r="AP18" i="22"/>
  <c r="AP14" i="22"/>
  <c r="AI24" i="22"/>
  <c r="AJ24" i="22" s="1"/>
  <c r="AP32" i="22"/>
  <c r="AP28" i="22"/>
  <c r="AP24" i="22"/>
  <c r="AP16" i="22"/>
  <c r="AP8" i="22"/>
  <c r="AP34" i="22"/>
  <c r="AP29" i="22"/>
  <c r="AP21" i="22"/>
  <c r="AP17" i="22"/>
  <c r="AP12" i="22"/>
  <c r="AP25" i="22"/>
  <c r="AP20" i="22"/>
  <c r="AP11" i="22"/>
  <c r="AP27" i="22"/>
  <c r="AP23" i="22"/>
  <c r="AP19" i="22"/>
  <c r="AP15" i="22"/>
  <c r="AP31" i="22"/>
  <c r="GO11" i="22"/>
  <c r="GO15" i="22"/>
  <c r="GO47" i="22"/>
  <c r="FZ48" i="22"/>
  <c r="ES53" i="22"/>
  <c r="FG54" i="22"/>
  <c r="AI8" i="22"/>
  <c r="AJ8" i="22" s="1"/>
  <c r="AP10" i="22"/>
  <c r="FG48" i="22"/>
  <c r="GO14" i="22"/>
  <c r="FG19" i="22"/>
  <c r="FS19" i="22"/>
  <c r="GH19" i="22"/>
  <c r="FG55" i="22"/>
  <c r="AP9" i="22"/>
  <c r="GO17" i="22"/>
  <c r="FG21" i="22"/>
  <c r="FS21" i="22"/>
  <c r="GH21" i="22"/>
  <c r="GH50" i="22"/>
  <c r="EZ52" i="22"/>
  <c r="FR52" i="22"/>
  <c r="EL61" i="22"/>
  <c r="GH43" i="22"/>
  <c r="EZ44" i="22"/>
  <c r="AI19" i="22"/>
  <c r="AJ19" i="22" s="1"/>
  <c r="FG36" i="22"/>
  <c r="FS42" i="22"/>
  <c r="FG12" i="22"/>
  <c r="FS12" i="22"/>
  <c r="GH12" i="22"/>
  <c r="GO13" i="22"/>
  <c r="EL43" i="22"/>
  <c r="FF43" i="22"/>
  <c r="FG50" i="22"/>
  <c r="GO53" i="22"/>
  <c r="ED54" i="22"/>
  <c r="EE58" i="22"/>
  <c r="EY58" i="22"/>
  <c r="GA63" i="22"/>
  <c r="FS64" i="22"/>
  <c r="EK65" i="22"/>
  <c r="GN42" i="22"/>
  <c r="GA15" i="22"/>
  <c r="FG16" i="22"/>
  <c r="FS16" i="22"/>
  <c r="GH16" i="22"/>
  <c r="EE36" i="22"/>
  <c r="EY36" i="22"/>
  <c r="EL38" i="22"/>
  <c r="GH39" i="22"/>
  <c r="EZ40" i="22"/>
  <c r="ES41" i="22"/>
  <c r="EL42" i="22"/>
  <c r="FS45" i="22"/>
  <c r="GO16" i="22"/>
  <c r="GA17" i="22"/>
  <c r="GA21" i="22"/>
  <c r="ES49" i="22"/>
  <c r="FZ58" i="22"/>
  <c r="EE62" i="22"/>
  <c r="GO12" i="22"/>
  <c r="GA13" i="22"/>
  <c r="FG14" i="22"/>
  <c r="FS14" i="22"/>
  <c r="GH14" i="22"/>
  <c r="GO19" i="22"/>
  <c r="GA20" i="22"/>
  <c r="EZ45" i="22"/>
  <c r="GO62" i="22"/>
  <c r="FG63" i="22"/>
  <c r="GH66" i="22"/>
  <c r="EZ67" i="22"/>
  <c r="FR46" i="22"/>
  <c r="FS46" i="22"/>
  <c r="ER52" i="22"/>
  <c r="ES52" i="22"/>
  <c r="FF39" i="22"/>
  <c r="FG39" i="22"/>
  <c r="ER45" i="22"/>
  <c r="ES45" i="22"/>
  <c r="GN54" i="22"/>
  <c r="GO54" i="22"/>
  <c r="GH62" i="22"/>
  <c r="GG62" i="22"/>
  <c r="EY63" i="22"/>
  <c r="EZ63" i="22"/>
  <c r="FZ59" i="22"/>
  <c r="GA59" i="22"/>
  <c r="FS37" i="22"/>
  <c r="FR37" i="22"/>
  <c r="GN38" i="22"/>
  <c r="GO38" i="22"/>
  <c r="EK39" i="22"/>
  <c r="EL39" i="22"/>
  <c r="ED43" i="22"/>
  <c r="EE43" i="22"/>
  <c r="GG47" i="22"/>
  <c r="GH47" i="22"/>
  <c r="GG51" i="22"/>
  <c r="GH51" i="22"/>
  <c r="EK53" i="22"/>
  <c r="EL53" i="22"/>
  <c r="ED63" i="22"/>
  <c r="EE63" i="22"/>
  <c r="FS11" i="22"/>
  <c r="GH11" i="22"/>
  <c r="FG13" i="22"/>
  <c r="FS13" i="22"/>
  <c r="GH13" i="22"/>
  <c r="GA14" i="22"/>
  <c r="FG15" i="22"/>
  <c r="FS15" i="22"/>
  <c r="GH15" i="22"/>
  <c r="GA16" i="22"/>
  <c r="FG17" i="22"/>
  <c r="FS17" i="22"/>
  <c r="GH17" i="22"/>
  <c r="GA19" i="22"/>
  <c r="FG20" i="22"/>
  <c r="FS20" i="22"/>
  <c r="GH36" i="22"/>
  <c r="EY37" i="22"/>
  <c r="EZ37" i="22"/>
  <c r="ER38" i="22"/>
  <c r="ES38" i="22"/>
  <c r="FR38" i="22"/>
  <c r="FS38" i="22"/>
  <c r="GG44" i="22"/>
  <c r="GH44" i="22"/>
  <c r="GN46" i="22"/>
  <c r="GO46" i="22"/>
  <c r="ED39" i="22"/>
  <c r="FG40" i="22"/>
  <c r="EZ41" i="22"/>
  <c r="FR41" i="22"/>
  <c r="GO43" i="22"/>
  <c r="FG44" i="22"/>
  <c r="FZ44" i="22"/>
  <c r="ES46" i="22"/>
  <c r="ED47" i="22"/>
  <c r="EZ49" i="22"/>
  <c r="FR49" i="22"/>
  <c r="ED50" i="22"/>
  <c r="GO50" i="22"/>
  <c r="EY51" i="22"/>
  <c r="GG54" i="22"/>
  <c r="EE55" i="22"/>
  <c r="EY55" i="22"/>
  <c r="GH55" i="22"/>
  <c r="FR59" i="22"/>
  <c r="FS61" i="22"/>
  <c r="GN61" i="22"/>
  <c r="EL62" i="22"/>
  <c r="FF62" i="22"/>
  <c r="FS65" i="22"/>
  <c r="GN65" i="22"/>
  <c r="EL66" i="22"/>
  <c r="GO66" i="22"/>
  <c r="FG67" i="22"/>
  <c r="GO20" i="22"/>
  <c r="GO39" i="22"/>
  <c r="EE40" i="22"/>
  <c r="GH40" i="22"/>
  <c r="EE44" i="22"/>
  <c r="GH48" i="22"/>
  <c r="FS53" i="22"/>
  <c r="EL54" i="22"/>
  <c r="GH58" i="22"/>
  <c r="EZ59" i="22"/>
  <c r="ES61" i="22"/>
  <c r="GH63" i="22"/>
  <c r="EZ64" i="22"/>
  <c r="ES65" i="22"/>
  <c r="EE67" i="22"/>
  <c r="GH67" i="22"/>
  <c r="EY48" i="22"/>
  <c r="GH20" i="22"/>
  <c r="EK46" i="22"/>
  <c r="EL47" i="22"/>
  <c r="EE51" i="22"/>
  <c r="EE48" i="22"/>
  <c r="FG11" i="22"/>
  <c r="ER37" i="22"/>
  <c r="ES42" i="22"/>
  <c r="ER64" i="22"/>
  <c r="ER59" i="22"/>
  <c r="GA11" i="22"/>
  <c r="GA12" i="22"/>
  <c r="GO21" i="22"/>
  <c r="FF66" i="22"/>
  <c r="FF47" i="22"/>
  <c r="FZ36" i="22"/>
  <c r="GA40" i="22"/>
  <c r="GA37" i="22"/>
  <c r="FZ51" i="22"/>
  <c r="FZ67" i="22"/>
  <c r="GA41" i="22"/>
  <c r="GA45" i="22"/>
  <c r="GA49" i="22"/>
  <c r="GA52" i="22"/>
  <c r="FG51" i="22"/>
  <c r="GA55" i="22"/>
  <c r="GA64" i="22"/>
  <c r="GO37" i="22"/>
  <c r="GN37" i="22"/>
  <c r="GA47" i="22"/>
  <c r="FZ47" i="22"/>
  <c r="FG53" i="22"/>
  <c r="FF53" i="22"/>
  <c r="EZ54" i="22"/>
  <c r="EY54" i="22"/>
  <c r="FS55" i="22"/>
  <c r="FR55" i="22"/>
  <c r="ES58" i="22"/>
  <c r="ER58" i="22"/>
  <c r="FG61" i="22"/>
  <c r="FF61" i="22"/>
  <c r="EZ62" i="22"/>
  <c r="EY62" i="22"/>
  <c r="FS63" i="22"/>
  <c r="FR63" i="22"/>
  <c r="EL64" i="22"/>
  <c r="EK64" i="22"/>
  <c r="GH65" i="22"/>
  <c r="GG65" i="22"/>
  <c r="GA66" i="22"/>
  <c r="FZ66" i="22"/>
  <c r="GO41" i="22"/>
  <c r="GN41" i="22"/>
  <c r="EE42" i="22"/>
  <c r="ED42" i="22"/>
  <c r="DX43" i="22"/>
  <c r="ES44" i="22"/>
  <c r="ER44" i="22"/>
  <c r="FG46" i="22"/>
  <c r="FF46" i="22"/>
  <c r="EZ47" i="22"/>
  <c r="EY47" i="22"/>
  <c r="FS48" i="22"/>
  <c r="FR48" i="22"/>
  <c r="EL49" i="22"/>
  <c r="EK49" i="22"/>
  <c r="DX50" i="22"/>
  <c r="GO51" i="22"/>
  <c r="GN51" i="22"/>
  <c r="ES40" i="22"/>
  <c r="ER40" i="22"/>
  <c r="FG42" i="22"/>
  <c r="FF42" i="22"/>
  <c r="FS44" i="22"/>
  <c r="FR44" i="22"/>
  <c r="EL45" i="22"/>
  <c r="EK45" i="22"/>
  <c r="GH46" i="22"/>
  <c r="GG46" i="22"/>
  <c r="FS36" i="22"/>
  <c r="FR36" i="22"/>
  <c r="EL37" i="22"/>
  <c r="EK37" i="22"/>
  <c r="GH38" i="22"/>
  <c r="GG38" i="22"/>
  <c r="GA39" i="22"/>
  <c r="FZ39" i="22"/>
  <c r="GO45" i="22"/>
  <c r="GN45" i="22"/>
  <c r="EE46" i="22"/>
  <c r="ED46" i="22"/>
  <c r="DX47" i="22"/>
  <c r="ES48" i="22"/>
  <c r="ER48" i="22"/>
  <c r="ES50" i="22"/>
  <c r="ER50" i="22"/>
  <c r="EE38" i="22"/>
  <c r="ED38" i="22"/>
  <c r="DX39" i="22"/>
  <c r="EZ43" i="22"/>
  <c r="EY43" i="22"/>
  <c r="ES36" i="22"/>
  <c r="ER36" i="22"/>
  <c r="FG38" i="22"/>
  <c r="FF38" i="22"/>
  <c r="EZ39" i="22"/>
  <c r="EY39" i="22"/>
  <c r="FS40" i="22"/>
  <c r="FR40" i="22"/>
  <c r="EL41" i="22"/>
  <c r="EK41" i="22"/>
  <c r="GH42" i="22"/>
  <c r="GG42" i="22"/>
  <c r="GA43" i="22"/>
  <c r="FZ43" i="22"/>
  <c r="GN49" i="22"/>
  <c r="GO49" i="22"/>
  <c r="EL51" i="22"/>
  <c r="EK51" i="22"/>
  <c r="FS50" i="22"/>
  <c r="FR50" i="22"/>
  <c r="EE52" i="22"/>
  <c r="ED52" i="22"/>
  <c r="GO52" i="22"/>
  <c r="GN52" i="22"/>
  <c r="EE53" i="22"/>
  <c r="ED53" i="22"/>
  <c r="DX54" i="22"/>
  <c r="ES55" i="22"/>
  <c r="ER55" i="22"/>
  <c r="GO59" i="22"/>
  <c r="GN59" i="22"/>
  <c r="EE61" i="22"/>
  <c r="ED61" i="22"/>
  <c r="DX62" i="22"/>
  <c r="ES63" i="22"/>
  <c r="ER63" i="22"/>
  <c r="FG65" i="22"/>
  <c r="FF65" i="22"/>
  <c r="EZ66" i="22"/>
  <c r="EY66" i="22"/>
  <c r="FS67" i="22"/>
  <c r="FR67" i="22"/>
  <c r="EK36" i="22"/>
  <c r="GN36" i="22"/>
  <c r="ED37" i="22"/>
  <c r="FF37" i="22"/>
  <c r="GG37" i="22"/>
  <c r="EY38" i="22"/>
  <c r="FZ38" i="22"/>
  <c r="ER39" i="22"/>
  <c r="FR39" i="22"/>
  <c r="EK40" i="22"/>
  <c r="GN40" i="22"/>
  <c r="ED41" i="22"/>
  <c r="FF41" i="22"/>
  <c r="GG41" i="22"/>
  <c r="EY42" i="22"/>
  <c r="FZ42" i="22"/>
  <c r="ER43" i="22"/>
  <c r="FR43" i="22"/>
  <c r="EK44" i="22"/>
  <c r="GN44" i="22"/>
  <c r="ED45" i="22"/>
  <c r="FF45" i="22"/>
  <c r="GG45" i="22"/>
  <c r="EY46" i="22"/>
  <c r="FZ46" i="22"/>
  <c r="ER47" i="22"/>
  <c r="FR47" i="22"/>
  <c r="EK48" i="22"/>
  <c r="GN48" i="22"/>
  <c r="ED49" i="22"/>
  <c r="FF49" i="22"/>
  <c r="GG49" i="22"/>
  <c r="ER51" i="22"/>
  <c r="FR51" i="22"/>
  <c r="GO64" i="22"/>
  <c r="GN64" i="22"/>
  <c r="EE65" i="22"/>
  <c r="ED65" i="22"/>
  <c r="DX66" i="22"/>
  <c r="ES67" i="22"/>
  <c r="ER67" i="22"/>
  <c r="EL50" i="22"/>
  <c r="EY50" i="22"/>
  <c r="FZ50" i="22"/>
  <c r="EK52" i="22"/>
  <c r="GH53" i="22"/>
  <c r="GG53" i="22"/>
  <c r="GA54" i="22"/>
  <c r="FZ54" i="22"/>
  <c r="FS58" i="22"/>
  <c r="FR58" i="22"/>
  <c r="EL59" i="22"/>
  <c r="EK59" i="22"/>
  <c r="GH61" i="22"/>
  <c r="GG61" i="22"/>
  <c r="GA62" i="22"/>
  <c r="FZ62" i="22"/>
  <c r="FF52" i="22"/>
  <c r="GG52" i="22"/>
  <c r="EY53" i="22"/>
  <c r="FZ53" i="22"/>
  <c r="ER54" i="22"/>
  <c r="FR54" i="22"/>
  <c r="EK55" i="22"/>
  <c r="GN55" i="22"/>
  <c r="EK58" i="22"/>
  <c r="GN58" i="22"/>
  <c r="ED59" i="22"/>
  <c r="FF59" i="22"/>
  <c r="GG59" i="22"/>
  <c r="EY61" i="22"/>
  <c r="FZ61" i="22"/>
  <c r="ER62" i="22"/>
  <c r="FR62" i="22"/>
  <c r="EK63" i="22"/>
  <c r="GN63" i="22"/>
  <c r="ED64" i="22"/>
  <c r="FF64" i="22"/>
  <c r="GG64" i="22"/>
  <c r="EY65" i="22"/>
  <c r="FZ65" i="22"/>
  <c r="ER66" i="22"/>
  <c r="FR66" i="22"/>
  <c r="EK67" i="22"/>
  <c r="GN67" i="22"/>
  <c r="CG65" i="21"/>
  <c r="CK65" i="21" s="1"/>
  <c r="CG64" i="21"/>
  <c r="CJ64" i="21" s="1"/>
  <c r="CG63" i="21"/>
  <c r="CK63" i="21" s="1"/>
  <c r="CG62" i="21"/>
  <c r="CK62" i="21" s="1"/>
  <c r="CG61" i="21"/>
  <c r="CK61" i="21" s="1"/>
  <c r="CG60" i="21"/>
  <c r="CJ60" i="21" s="1"/>
  <c r="CG59" i="21"/>
  <c r="CK59" i="21" s="1"/>
  <c r="CG57" i="21"/>
  <c r="CK57" i="21" s="1"/>
  <c r="CG56" i="21"/>
  <c r="CK56" i="21" s="1"/>
  <c r="CG53" i="21"/>
  <c r="CJ53" i="21" s="1"/>
  <c r="CG52" i="21"/>
  <c r="CK52" i="21" s="1"/>
  <c r="CG51" i="21"/>
  <c r="CK51" i="21" s="1"/>
  <c r="CG50" i="21"/>
  <c r="CK50" i="21" s="1"/>
  <c r="CG49" i="21"/>
  <c r="CJ49" i="21" s="1"/>
  <c r="CG48" i="21"/>
  <c r="CK48" i="21" s="1"/>
  <c r="CG47" i="21"/>
  <c r="CK47" i="21" s="1"/>
  <c r="CG46" i="21"/>
  <c r="CJ46" i="21" s="1"/>
  <c r="CG45" i="21"/>
  <c r="CK45" i="21" s="1"/>
  <c r="CG44" i="21"/>
  <c r="CK44" i="21" s="1"/>
  <c r="CG43" i="21"/>
  <c r="CK43" i="21" s="1"/>
  <c r="CG42" i="21"/>
  <c r="CJ42" i="21" s="1"/>
  <c r="CG41" i="21"/>
  <c r="CK41" i="21" s="1"/>
  <c r="CG40" i="21"/>
  <c r="CK40" i="21" s="1"/>
  <c r="CG39" i="21"/>
  <c r="CK39" i="21" s="1"/>
  <c r="CG38" i="21"/>
  <c r="CJ38" i="21" s="1"/>
  <c r="CG37" i="21"/>
  <c r="CK37" i="21" s="1"/>
  <c r="CG36" i="21"/>
  <c r="CK36" i="21" s="1"/>
  <c r="CG35" i="21"/>
  <c r="CK35" i="21" s="1"/>
  <c r="CG34" i="21"/>
  <c r="CJ34" i="21" s="1"/>
  <c r="CG32" i="21"/>
  <c r="CG31" i="21"/>
  <c r="CG30" i="21"/>
  <c r="CG29" i="21"/>
  <c r="CG28" i="21"/>
  <c r="CG27" i="21"/>
  <c r="CG26" i="21"/>
  <c r="CG25" i="21"/>
  <c r="CG24" i="21"/>
  <c r="CG23" i="21"/>
  <c r="CG22" i="21"/>
  <c r="CG21" i="21"/>
  <c r="CG20" i="21"/>
  <c r="CG19" i="21"/>
  <c r="CG18" i="21"/>
  <c r="CG17" i="21"/>
  <c r="CG16" i="21"/>
  <c r="CG15" i="21"/>
  <c r="CG14" i="21"/>
  <c r="CG13" i="21"/>
  <c r="CG12" i="21"/>
  <c r="CG11" i="21"/>
  <c r="CG10" i="21"/>
  <c r="CG9" i="21"/>
  <c r="CG8" i="21"/>
  <c r="CG7" i="21"/>
  <c r="CB65" i="21"/>
  <c r="CF65" i="21" s="1"/>
  <c r="CB64" i="21"/>
  <c r="CE64" i="21" s="1"/>
  <c r="CB63" i="21"/>
  <c r="CE63" i="21" s="1"/>
  <c r="CB62" i="21"/>
  <c r="CF62" i="21" s="1"/>
  <c r="CB61" i="21"/>
  <c r="CF61" i="21" s="1"/>
  <c r="CB60" i="21"/>
  <c r="CE60" i="21" s="1"/>
  <c r="CB59" i="21"/>
  <c r="CF59" i="21" s="1"/>
  <c r="CB57" i="21"/>
  <c r="CF57" i="21" s="1"/>
  <c r="CB56" i="21"/>
  <c r="CF56" i="21" s="1"/>
  <c r="CB53" i="21"/>
  <c r="CE53" i="21" s="1"/>
  <c r="CB52" i="21"/>
  <c r="CB51" i="21"/>
  <c r="CF51" i="21" s="1"/>
  <c r="CB50" i="21"/>
  <c r="CF50" i="21" s="1"/>
  <c r="CB49" i="21"/>
  <c r="CE49" i="21" s="1"/>
  <c r="CB48" i="21"/>
  <c r="CF48" i="21" s="1"/>
  <c r="CB47" i="21"/>
  <c r="CF47" i="21" s="1"/>
  <c r="CB46" i="21"/>
  <c r="CF46" i="21" s="1"/>
  <c r="CB45" i="21"/>
  <c r="CE45" i="21" s="1"/>
  <c r="CB44" i="21"/>
  <c r="CF44" i="21" s="1"/>
  <c r="CB43" i="21"/>
  <c r="CF43" i="21" s="1"/>
  <c r="CB42" i="21"/>
  <c r="CF42" i="21" s="1"/>
  <c r="CB41" i="21"/>
  <c r="CE41" i="21" s="1"/>
  <c r="CB40" i="21"/>
  <c r="CB39" i="21"/>
  <c r="CF39" i="21" s="1"/>
  <c r="CB38" i="21"/>
  <c r="CF38" i="21" s="1"/>
  <c r="CB37" i="21"/>
  <c r="CB36" i="21"/>
  <c r="CE36" i="21" s="1"/>
  <c r="CB35" i="21"/>
  <c r="CF35" i="21" s="1"/>
  <c r="CB34" i="21"/>
  <c r="CF34" i="21" s="1"/>
  <c r="CB32" i="21"/>
  <c r="CB31" i="21"/>
  <c r="CB30" i="21"/>
  <c r="CB29" i="21"/>
  <c r="CB28" i="21"/>
  <c r="CB27" i="21"/>
  <c r="CB26" i="21"/>
  <c r="CB25" i="21"/>
  <c r="CB24" i="21"/>
  <c r="CB23" i="21"/>
  <c r="CB22" i="21"/>
  <c r="CB21" i="21"/>
  <c r="CB20" i="21"/>
  <c r="CB19" i="21"/>
  <c r="CB18" i="21"/>
  <c r="CB17" i="21"/>
  <c r="CB16" i="21"/>
  <c r="CB15" i="21"/>
  <c r="CB14" i="21"/>
  <c r="CB13" i="21"/>
  <c r="CB12" i="21"/>
  <c r="CB11" i="21"/>
  <c r="CB10" i="21"/>
  <c r="CB9" i="21"/>
  <c r="CB8" i="21"/>
  <c r="CB7" i="21"/>
  <c r="BW65" i="21"/>
  <c r="CA65" i="21" s="1"/>
  <c r="BW64" i="21"/>
  <c r="BZ64" i="21" s="1"/>
  <c r="BW63" i="21"/>
  <c r="CA63" i="21" s="1"/>
  <c r="BW62" i="21"/>
  <c r="CA62" i="21" s="1"/>
  <c r="BW61" i="21"/>
  <c r="CA61" i="21" s="1"/>
  <c r="BW60" i="21"/>
  <c r="BZ60" i="21" s="1"/>
  <c r="BW59" i="21"/>
  <c r="BW57" i="21"/>
  <c r="CA57" i="21" s="1"/>
  <c r="BW56" i="21"/>
  <c r="CA56" i="21" s="1"/>
  <c r="BW53" i="21"/>
  <c r="BW52" i="21"/>
  <c r="CA52" i="21" s="1"/>
  <c r="BW51" i="21"/>
  <c r="CA51" i="21" s="1"/>
  <c r="BW50" i="21"/>
  <c r="CA50" i="21" s="1"/>
  <c r="BW49" i="21"/>
  <c r="BZ49" i="21" s="1"/>
  <c r="BW48" i="21"/>
  <c r="CA48" i="21" s="1"/>
  <c r="BW47" i="21"/>
  <c r="CA47" i="21" s="1"/>
  <c r="BW46" i="21"/>
  <c r="CA46" i="21" s="1"/>
  <c r="BW45" i="21"/>
  <c r="BZ45" i="21" s="1"/>
  <c r="BW44" i="21"/>
  <c r="CA44" i="21" s="1"/>
  <c r="BW43" i="21"/>
  <c r="CA43" i="21" s="1"/>
  <c r="BW42" i="21"/>
  <c r="CA42" i="21" s="1"/>
  <c r="BW41" i="21"/>
  <c r="BZ41" i="21" s="1"/>
  <c r="BW40" i="21"/>
  <c r="BW39" i="21"/>
  <c r="CA39" i="21" s="1"/>
  <c r="BW38" i="21"/>
  <c r="CA38" i="21" s="1"/>
  <c r="BW37" i="21"/>
  <c r="BW36" i="21"/>
  <c r="CA36" i="21" s="1"/>
  <c r="BW35" i="21"/>
  <c r="CA35" i="21" s="1"/>
  <c r="BW34" i="21"/>
  <c r="CA34" i="21" s="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9" i="21"/>
  <c r="BW18" i="21"/>
  <c r="BW17" i="21"/>
  <c r="BW16" i="21"/>
  <c r="BW15" i="21"/>
  <c r="BW14" i="21"/>
  <c r="BW13" i="21"/>
  <c r="BW12" i="21"/>
  <c r="BW11" i="21"/>
  <c r="BW10" i="21"/>
  <c r="BW9" i="21"/>
  <c r="BW8" i="21"/>
  <c r="BW7" i="21"/>
  <c r="BR65" i="21"/>
  <c r="BV65" i="21" s="1"/>
  <c r="BR64" i="21"/>
  <c r="BU64" i="21" s="1"/>
  <c r="BR63" i="21"/>
  <c r="BV63" i="21" s="1"/>
  <c r="BR62" i="21"/>
  <c r="BV62" i="21" s="1"/>
  <c r="BR61" i="21"/>
  <c r="BV61" i="21" s="1"/>
  <c r="BR60" i="21"/>
  <c r="BU60" i="21" s="1"/>
  <c r="BR59" i="21"/>
  <c r="BR57" i="21"/>
  <c r="BV57" i="21" s="1"/>
  <c r="BR56" i="21"/>
  <c r="BV56" i="21" s="1"/>
  <c r="BR53" i="21"/>
  <c r="BR52" i="21"/>
  <c r="BU52" i="21" s="1"/>
  <c r="BR51" i="21"/>
  <c r="BV51" i="21" s="1"/>
  <c r="BR50" i="21"/>
  <c r="BV50" i="21" s="1"/>
  <c r="BR49" i="21"/>
  <c r="BU49" i="21" s="1"/>
  <c r="BR48" i="21"/>
  <c r="BV48" i="21" s="1"/>
  <c r="BR47" i="21"/>
  <c r="BV47" i="21" s="1"/>
  <c r="BR46" i="21"/>
  <c r="BV46" i="21" s="1"/>
  <c r="BR45" i="21"/>
  <c r="BU45" i="21" s="1"/>
  <c r="BR44" i="21"/>
  <c r="BR43" i="21"/>
  <c r="BV43" i="21" s="1"/>
  <c r="BR42" i="21"/>
  <c r="BV42" i="21" s="1"/>
  <c r="BR41" i="21"/>
  <c r="BR40" i="21"/>
  <c r="BV40" i="21" s="1"/>
  <c r="BR39" i="21"/>
  <c r="BV39" i="21" s="1"/>
  <c r="BR38" i="21"/>
  <c r="BV38" i="21" s="1"/>
  <c r="BR37" i="21"/>
  <c r="BR36" i="21"/>
  <c r="BV36" i="21" s="1"/>
  <c r="BR35" i="21"/>
  <c r="BV35" i="21" s="1"/>
  <c r="BR34" i="21"/>
  <c r="BV34" i="21" s="1"/>
  <c r="BR32" i="21"/>
  <c r="BR31" i="21"/>
  <c r="BR30" i="21"/>
  <c r="BR29" i="21"/>
  <c r="BR28" i="21"/>
  <c r="BR27" i="21"/>
  <c r="BR26" i="21"/>
  <c r="BR25" i="21"/>
  <c r="BR24" i="21"/>
  <c r="BR23" i="21"/>
  <c r="BR22" i="21"/>
  <c r="BR21" i="21"/>
  <c r="BR20" i="21"/>
  <c r="BR19" i="21"/>
  <c r="BR18" i="21"/>
  <c r="CK18" i="21" s="1"/>
  <c r="BR17" i="21"/>
  <c r="BR16" i="21"/>
  <c r="BR15" i="21"/>
  <c r="BR14" i="21"/>
  <c r="BR13" i="21"/>
  <c r="BR12" i="21"/>
  <c r="BR11" i="21"/>
  <c r="BR10" i="21"/>
  <c r="CK10" i="21" s="1"/>
  <c r="BR9" i="21"/>
  <c r="BR8" i="21"/>
  <c r="BR7" i="21"/>
  <c r="BM65" i="21"/>
  <c r="BQ65" i="21" s="1"/>
  <c r="BM64" i="21"/>
  <c r="BP64" i="21" s="1"/>
  <c r="BM63" i="21"/>
  <c r="BQ63" i="21" s="1"/>
  <c r="BM62" i="21"/>
  <c r="BQ62" i="21" s="1"/>
  <c r="BM61" i="21"/>
  <c r="BQ61" i="21" s="1"/>
  <c r="BM60" i="21"/>
  <c r="BP60" i="21" s="1"/>
  <c r="BM59" i="21"/>
  <c r="BM57" i="21"/>
  <c r="BQ57" i="21" s="1"/>
  <c r="BM56" i="21"/>
  <c r="BQ56" i="21" s="1"/>
  <c r="BM53" i="21"/>
  <c r="BM52" i="21"/>
  <c r="BQ52" i="21" s="1"/>
  <c r="BM51" i="21"/>
  <c r="BQ51" i="21" s="1"/>
  <c r="BM50" i="21"/>
  <c r="BQ50" i="21" s="1"/>
  <c r="BM49" i="21"/>
  <c r="BP49" i="21" s="1"/>
  <c r="BM48" i="21"/>
  <c r="BQ48" i="21" s="1"/>
  <c r="BM47" i="21"/>
  <c r="BQ47" i="21" s="1"/>
  <c r="BM46" i="21"/>
  <c r="BQ46" i="21" s="1"/>
  <c r="BM45" i="21"/>
  <c r="BP45" i="21" s="1"/>
  <c r="BM44" i="21"/>
  <c r="BM43" i="21"/>
  <c r="BQ43" i="21" s="1"/>
  <c r="BM42" i="21"/>
  <c r="BQ42" i="21" s="1"/>
  <c r="BM41" i="21"/>
  <c r="BM40" i="21"/>
  <c r="BQ40" i="21" s="1"/>
  <c r="BM39" i="21"/>
  <c r="BQ39" i="21" s="1"/>
  <c r="BM38" i="21"/>
  <c r="BQ38" i="21" s="1"/>
  <c r="BM37" i="21"/>
  <c r="BP37" i="21" s="1"/>
  <c r="BM36" i="21"/>
  <c r="BM35" i="21"/>
  <c r="BQ35" i="21" s="1"/>
  <c r="BM34" i="21"/>
  <c r="BQ34" i="21" s="1"/>
  <c r="BM32" i="21"/>
  <c r="BM31" i="21"/>
  <c r="BM30" i="21"/>
  <c r="BM29" i="21"/>
  <c r="BM28" i="21"/>
  <c r="BM27" i="21"/>
  <c r="BM26" i="21"/>
  <c r="BM25" i="21"/>
  <c r="BM24" i="21"/>
  <c r="BM23" i="21"/>
  <c r="BM22" i="21"/>
  <c r="BM21" i="21"/>
  <c r="BM20" i="21"/>
  <c r="BM19" i="21"/>
  <c r="BM18" i="21"/>
  <c r="CF18" i="21" s="1"/>
  <c r="BM17" i="21"/>
  <c r="BM16" i="21"/>
  <c r="BM15" i="21"/>
  <c r="BM14" i="21"/>
  <c r="BM13" i="21"/>
  <c r="BM12" i="21"/>
  <c r="BM11" i="21"/>
  <c r="BM10" i="21"/>
  <c r="CF10" i="21" s="1"/>
  <c r="BM9" i="21"/>
  <c r="BM8" i="21"/>
  <c r="BM7" i="21"/>
  <c r="BH65" i="21"/>
  <c r="BL65" i="21" s="1"/>
  <c r="BH64" i="21"/>
  <c r="BK64" i="21" s="1"/>
  <c r="BH63" i="21"/>
  <c r="BL63" i="21" s="1"/>
  <c r="BH62" i="21"/>
  <c r="BL62" i="21" s="1"/>
  <c r="BH61" i="21"/>
  <c r="BL61" i="21" s="1"/>
  <c r="BH60" i="21"/>
  <c r="BK60" i="21" s="1"/>
  <c r="BH59" i="21"/>
  <c r="BL59" i="21" s="1"/>
  <c r="BH57" i="21"/>
  <c r="BL57" i="21" s="1"/>
  <c r="BH56" i="21"/>
  <c r="BL56" i="21" s="1"/>
  <c r="BH53" i="21"/>
  <c r="BK53" i="21" s="1"/>
  <c r="BH52" i="21"/>
  <c r="BH51" i="21"/>
  <c r="BL51" i="21" s="1"/>
  <c r="BH50" i="21"/>
  <c r="BL50" i="21" s="1"/>
  <c r="BH49" i="21"/>
  <c r="BH48" i="21"/>
  <c r="BL48" i="21" s="1"/>
  <c r="BH47" i="21"/>
  <c r="BL47" i="21" s="1"/>
  <c r="BH46" i="21"/>
  <c r="BL46" i="21" s="1"/>
  <c r="BH45" i="21"/>
  <c r="BK45" i="21" s="1"/>
  <c r="BH44" i="21"/>
  <c r="BL44" i="21" s="1"/>
  <c r="BH43" i="21"/>
  <c r="BL43" i="21" s="1"/>
  <c r="BH42" i="21"/>
  <c r="BL42" i="21" s="1"/>
  <c r="BH41" i="21"/>
  <c r="BK41" i="21" s="1"/>
  <c r="BH40" i="21"/>
  <c r="BL40" i="21" s="1"/>
  <c r="BH39" i="21"/>
  <c r="BL39" i="21" s="1"/>
  <c r="BH38" i="21"/>
  <c r="BL38" i="21" s="1"/>
  <c r="BH37" i="21"/>
  <c r="BK37" i="21" s="1"/>
  <c r="BH36" i="21"/>
  <c r="BL36" i="21" s="1"/>
  <c r="BH35" i="21"/>
  <c r="BL35" i="21" s="1"/>
  <c r="BH34" i="21"/>
  <c r="BL34" i="21" s="1"/>
  <c r="BH32" i="21"/>
  <c r="BH31" i="21"/>
  <c r="BH30" i="21"/>
  <c r="BH29" i="21"/>
  <c r="BH28" i="21"/>
  <c r="BH27" i="21"/>
  <c r="BH26" i="21"/>
  <c r="BH25" i="21"/>
  <c r="BH24" i="21"/>
  <c r="BH23" i="21"/>
  <c r="BH22" i="21"/>
  <c r="BH21" i="21"/>
  <c r="BH20" i="21"/>
  <c r="BH19" i="21"/>
  <c r="BH18" i="21"/>
  <c r="CA18" i="21" s="1"/>
  <c r="BH17" i="21"/>
  <c r="BH16" i="21"/>
  <c r="BH15" i="21"/>
  <c r="BH14" i="21"/>
  <c r="BH13" i="21"/>
  <c r="BH12" i="21"/>
  <c r="BH11" i="21"/>
  <c r="BH10" i="21"/>
  <c r="CA10" i="21" s="1"/>
  <c r="BH9" i="21"/>
  <c r="BH8" i="21"/>
  <c r="BH7" i="21"/>
  <c r="BC65" i="21"/>
  <c r="BG65" i="21" s="1"/>
  <c r="BC64" i="21"/>
  <c r="BC63" i="21"/>
  <c r="BG63" i="21" s="1"/>
  <c r="BC62" i="21"/>
  <c r="BG62" i="21" s="1"/>
  <c r="BC61" i="21"/>
  <c r="BG61" i="21" s="1"/>
  <c r="BC60" i="21"/>
  <c r="BF60" i="21" s="1"/>
  <c r="BC59" i="21"/>
  <c r="BG59" i="21" s="1"/>
  <c r="BC57" i="21"/>
  <c r="BG57" i="21" s="1"/>
  <c r="BC56" i="21"/>
  <c r="BG56" i="21" s="1"/>
  <c r="BC53" i="21"/>
  <c r="BF53" i="21" s="1"/>
  <c r="BC52" i="21"/>
  <c r="BG52" i="21" s="1"/>
  <c r="BC51" i="21"/>
  <c r="BG51" i="21" s="1"/>
  <c r="BC50" i="21"/>
  <c r="BG50" i="21" s="1"/>
  <c r="BC49" i="21"/>
  <c r="BF49" i="21" s="1"/>
  <c r="BC48" i="21"/>
  <c r="BC47" i="21"/>
  <c r="BG47" i="21" s="1"/>
  <c r="BC46" i="21"/>
  <c r="BG46" i="21" s="1"/>
  <c r="BC45" i="21"/>
  <c r="BC44" i="21"/>
  <c r="BG44" i="21" s="1"/>
  <c r="BC43" i="21"/>
  <c r="BG43" i="21" s="1"/>
  <c r="BC42" i="21"/>
  <c r="BG42" i="21" s="1"/>
  <c r="BC41" i="21"/>
  <c r="BF41" i="21" s="1"/>
  <c r="BC40" i="21"/>
  <c r="BG40" i="21" s="1"/>
  <c r="BC39" i="21"/>
  <c r="BG39" i="21" s="1"/>
  <c r="BC38" i="21"/>
  <c r="BG38" i="21" s="1"/>
  <c r="BC37" i="21"/>
  <c r="BF37" i="21" s="1"/>
  <c r="BC36" i="21"/>
  <c r="BG36" i="21" s="1"/>
  <c r="BC35" i="21"/>
  <c r="BG35" i="21" s="1"/>
  <c r="BC34" i="21"/>
  <c r="BG34" i="21" s="1"/>
  <c r="BC32" i="21"/>
  <c r="BC31" i="21"/>
  <c r="BC30" i="21"/>
  <c r="BC29" i="21"/>
  <c r="BC28" i="21"/>
  <c r="BC27" i="21"/>
  <c r="BC26" i="21"/>
  <c r="BC25" i="21"/>
  <c r="BC24" i="21"/>
  <c r="BC23" i="21"/>
  <c r="BC22" i="21"/>
  <c r="BC21" i="21"/>
  <c r="BC20" i="21"/>
  <c r="BC19" i="21"/>
  <c r="BC18" i="21"/>
  <c r="BV18" i="21" s="1"/>
  <c r="BC17" i="21"/>
  <c r="BC16" i="21"/>
  <c r="BC15" i="21"/>
  <c r="BC14" i="21"/>
  <c r="BC13" i="21"/>
  <c r="BC12" i="21"/>
  <c r="BC11" i="21"/>
  <c r="BC10" i="21"/>
  <c r="BV10" i="21" s="1"/>
  <c r="BC9" i="21"/>
  <c r="BC8" i="21"/>
  <c r="BC7" i="21"/>
  <c r="AX65" i="21"/>
  <c r="BB65" i="21" s="1"/>
  <c r="AX64" i="21"/>
  <c r="BB64" i="21" s="1"/>
  <c r="AX63" i="21"/>
  <c r="BB63" i="21" s="1"/>
  <c r="AX62" i="21"/>
  <c r="BB62" i="21" s="1"/>
  <c r="AX61" i="21"/>
  <c r="BB61" i="21" s="1"/>
  <c r="AX60" i="21"/>
  <c r="BB60" i="21" s="1"/>
  <c r="AX59" i="21"/>
  <c r="BB59" i="21" s="1"/>
  <c r="AX57" i="21"/>
  <c r="BB57" i="21" s="1"/>
  <c r="AX56" i="21"/>
  <c r="BB56" i="21" s="1"/>
  <c r="AX53" i="21"/>
  <c r="BA53" i="21" s="1"/>
  <c r="AX52" i="21"/>
  <c r="BB52" i="21" s="1"/>
  <c r="AX51" i="21"/>
  <c r="BB51" i="21" s="1"/>
  <c r="AX50" i="21"/>
  <c r="BB50" i="21" s="1"/>
  <c r="AX49" i="21"/>
  <c r="BB49" i="21" s="1"/>
  <c r="AX48" i="21"/>
  <c r="BB48" i="21" s="1"/>
  <c r="AX47" i="21"/>
  <c r="BB47" i="21" s="1"/>
  <c r="AX46" i="21"/>
  <c r="BB46" i="21" s="1"/>
  <c r="AX45" i="21"/>
  <c r="BB45" i="21" s="1"/>
  <c r="AX44" i="21"/>
  <c r="BB44" i="21" s="1"/>
  <c r="AX43" i="21"/>
  <c r="BB43" i="21" s="1"/>
  <c r="BB42" i="21"/>
  <c r="AX42" i="21"/>
  <c r="BA42" i="21" s="1"/>
  <c r="AX41" i="21"/>
  <c r="BB41" i="21" s="1"/>
  <c r="AX40" i="21"/>
  <c r="BB40" i="21" s="1"/>
  <c r="AX39" i="21"/>
  <c r="BB39" i="21" s="1"/>
  <c r="AX38" i="21"/>
  <c r="BB38" i="21" s="1"/>
  <c r="AX37" i="21"/>
  <c r="BA37" i="21" s="1"/>
  <c r="AX36" i="21"/>
  <c r="BB36" i="21" s="1"/>
  <c r="AX35" i="21"/>
  <c r="BB35" i="21" s="1"/>
  <c r="AX34" i="21"/>
  <c r="BB34" i="21" s="1"/>
  <c r="AX32" i="21"/>
  <c r="AX31" i="21"/>
  <c r="AX30" i="21"/>
  <c r="AX29" i="21"/>
  <c r="AX28" i="21"/>
  <c r="AX27" i="21"/>
  <c r="AX26" i="21"/>
  <c r="AX25" i="21"/>
  <c r="AX24" i="21"/>
  <c r="AX23" i="21"/>
  <c r="AX22" i="21"/>
  <c r="BB21" i="21"/>
  <c r="AX21" i="21"/>
  <c r="BB20" i="21"/>
  <c r="CF20" i="21" s="1"/>
  <c r="AX20" i="21"/>
  <c r="BB19" i="21"/>
  <c r="AX19" i="21"/>
  <c r="AX18" i="21"/>
  <c r="BQ18" i="21" s="1"/>
  <c r="BB17" i="21"/>
  <c r="AX17" i="21"/>
  <c r="BB16" i="21"/>
  <c r="AX16" i="21"/>
  <c r="BB15" i="21"/>
  <c r="AX15" i="21"/>
  <c r="BB14" i="21"/>
  <c r="AX14" i="21"/>
  <c r="BB13" i="21"/>
  <c r="AX13" i="21"/>
  <c r="BB12" i="21"/>
  <c r="AX12" i="21"/>
  <c r="BB11" i="21"/>
  <c r="AX11" i="21"/>
  <c r="AX10" i="21"/>
  <c r="BQ10" i="21" s="1"/>
  <c r="AX9" i="21"/>
  <c r="AX8" i="21"/>
  <c r="AX7" i="21"/>
  <c r="AS65" i="21"/>
  <c r="AW65" i="21" s="1"/>
  <c r="AS64" i="21"/>
  <c r="AV64" i="21" s="1"/>
  <c r="AS63" i="21"/>
  <c r="AW63" i="21" s="1"/>
  <c r="AS62" i="21"/>
  <c r="AW62" i="21" s="1"/>
  <c r="AS61" i="21"/>
  <c r="AW61" i="21" s="1"/>
  <c r="AS60" i="21"/>
  <c r="AV60" i="21" s="1"/>
  <c r="AS59" i="21"/>
  <c r="AW59" i="21" s="1"/>
  <c r="AS57" i="21"/>
  <c r="AW57" i="21" s="1"/>
  <c r="AS56" i="21"/>
  <c r="AW56" i="21" s="1"/>
  <c r="AS53" i="21"/>
  <c r="AV53" i="21" s="1"/>
  <c r="AS52" i="21"/>
  <c r="AS51" i="21"/>
  <c r="AW51" i="21" s="1"/>
  <c r="AS50" i="21"/>
  <c r="AW50" i="21" s="1"/>
  <c r="AS49" i="21"/>
  <c r="AS48" i="21"/>
  <c r="AW48" i="21" s="1"/>
  <c r="AS47" i="21"/>
  <c r="AW47" i="21" s="1"/>
  <c r="AS46" i="21"/>
  <c r="AW46" i="21" s="1"/>
  <c r="AS45" i="21"/>
  <c r="AV45" i="21" s="1"/>
  <c r="AS44" i="21"/>
  <c r="AW44" i="21" s="1"/>
  <c r="AS43" i="21"/>
  <c r="AW43" i="21" s="1"/>
  <c r="AS42" i="21"/>
  <c r="AW42" i="21" s="1"/>
  <c r="AS41" i="21"/>
  <c r="AV41" i="21" s="1"/>
  <c r="AS40" i="21"/>
  <c r="AW40" i="21" s="1"/>
  <c r="AS39" i="21"/>
  <c r="AW39" i="21" s="1"/>
  <c r="AS38" i="21"/>
  <c r="AW38" i="21" s="1"/>
  <c r="AS37" i="21"/>
  <c r="AV37" i="21" s="1"/>
  <c r="AS36" i="21"/>
  <c r="AS35" i="21"/>
  <c r="AW35" i="21" s="1"/>
  <c r="AS34" i="21"/>
  <c r="AW34" i="21" s="1"/>
  <c r="AS32" i="21"/>
  <c r="AS31" i="21"/>
  <c r="AS30" i="21"/>
  <c r="AS29" i="21"/>
  <c r="AS28" i="21"/>
  <c r="AS27" i="21"/>
  <c r="AS26" i="21"/>
  <c r="AS25" i="21"/>
  <c r="AS24" i="21"/>
  <c r="AS23" i="21"/>
  <c r="AS22" i="21"/>
  <c r="AW21" i="21"/>
  <c r="AS21" i="21"/>
  <c r="AW20" i="21"/>
  <c r="AS20" i="21"/>
  <c r="AW19" i="21"/>
  <c r="AS19" i="21"/>
  <c r="AS18" i="21"/>
  <c r="BL18" i="21" s="1"/>
  <c r="AW17" i="21"/>
  <c r="AS17" i="21"/>
  <c r="AW16" i="21"/>
  <c r="AS16" i="21"/>
  <c r="AW15" i="21"/>
  <c r="AS15" i="21"/>
  <c r="AW14" i="21"/>
  <c r="AS14" i="21"/>
  <c r="AW13" i="21"/>
  <c r="AS13" i="21"/>
  <c r="AW12" i="21"/>
  <c r="AS12" i="21"/>
  <c r="AW11" i="21"/>
  <c r="AS11" i="21"/>
  <c r="AS10" i="21"/>
  <c r="BL10" i="21" s="1"/>
  <c r="AS9" i="21"/>
  <c r="AS8" i="21"/>
  <c r="AS7" i="21"/>
  <c r="AN65" i="21"/>
  <c r="AR65" i="21" s="1"/>
  <c r="AR64" i="21"/>
  <c r="AN64" i="21"/>
  <c r="AQ64" i="21" s="1"/>
  <c r="AN63" i="21"/>
  <c r="AR63" i="21" s="1"/>
  <c r="AN62" i="21"/>
  <c r="AR62" i="21" s="1"/>
  <c r="AN61" i="21"/>
  <c r="AR61" i="21" s="1"/>
  <c r="AN60" i="21"/>
  <c r="AQ60" i="21" s="1"/>
  <c r="AN59" i="21"/>
  <c r="AR59" i="21" s="1"/>
  <c r="AN57" i="21"/>
  <c r="AR57" i="21" s="1"/>
  <c r="AN56" i="21"/>
  <c r="AR56" i="21" s="1"/>
  <c r="AN53" i="21"/>
  <c r="AQ53" i="21" s="1"/>
  <c r="AN52" i="21"/>
  <c r="AN51" i="21"/>
  <c r="AR51" i="21" s="1"/>
  <c r="AN50" i="21"/>
  <c r="AR50" i="21" s="1"/>
  <c r="AN49" i="21"/>
  <c r="AN48" i="21"/>
  <c r="AR48" i="21" s="1"/>
  <c r="AN47" i="21"/>
  <c r="AR47" i="21" s="1"/>
  <c r="AN46" i="21"/>
  <c r="AR46" i="21" s="1"/>
  <c r="AN45" i="21"/>
  <c r="AQ45" i="21" s="1"/>
  <c r="AN44" i="21"/>
  <c r="AR44" i="21" s="1"/>
  <c r="AN43" i="21"/>
  <c r="AR43" i="21" s="1"/>
  <c r="AN42" i="21"/>
  <c r="AR42" i="21" s="1"/>
  <c r="AN41" i="21"/>
  <c r="AQ41" i="21" s="1"/>
  <c r="AN40" i="21"/>
  <c r="AR40" i="21" s="1"/>
  <c r="AN39" i="21"/>
  <c r="AR39" i="21" s="1"/>
  <c r="AN38" i="21"/>
  <c r="AR38" i="21" s="1"/>
  <c r="AN37" i="21"/>
  <c r="AQ37" i="21" s="1"/>
  <c r="AN36" i="21"/>
  <c r="AN35" i="21"/>
  <c r="AR35" i="21" s="1"/>
  <c r="AN34" i="21"/>
  <c r="AR34" i="21" s="1"/>
  <c r="AN32" i="21"/>
  <c r="AN31" i="21"/>
  <c r="AN30" i="21"/>
  <c r="AN29" i="21"/>
  <c r="AN28" i="21"/>
  <c r="AN27" i="21"/>
  <c r="AN26" i="21"/>
  <c r="AN25" i="21"/>
  <c r="AN24" i="21"/>
  <c r="AN23" i="21"/>
  <c r="AN22" i="21"/>
  <c r="AR21" i="21"/>
  <c r="AN21" i="21"/>
  <c r="AR20" i="21"/>
  <c r="BV20" i="21" s="1"/>
  <c r="AN20" i="21"/>
  <c r="AR19" i="21"/>
  <c r="AN19" i="21"/>
  <c r="AR18" i="21"/>
  <c r="AN18" i="21"/>
  <c r="BG18" i="21" s="1"/>
  <c r="AR17" i="21"/>
  <c r="AN17" i="21"/>
  <c r="AR16" i="21"/>
  <c r="AN16" i="21"/>
  <c r="AR15" i="21"/>
  <c r="AN15" i="21"/>
  <c r="AR14" i="21"/>
  <c r="AN14" i="21"/>
  <c r="AR13" i="21"/>
  <c r="AN13" i="21"/>
  <c r="AR12" i="21"/>
  <c r="AN12" i="21"/>
  <c r="AR11" i="21"/>
  <c r="AN11" i="21"/>
  <c r="AR10" i="21"/>
  <c r="AN10" i="21"/>
  <c r="BG10" i="21" s="1"/>
  <c r="AN9" i="21"/>
  <c r="AN8" i="21"/>
  <c r="AN7" i="21"/>
  <c r="AI35" i="21"/>
  <c r="AM35" i="21" s="1"/>
  <c r="AI36" i="21"/>
  <c r="AL36" i="21" s="1"/>
  <c r="AI37" i="21"/>
  <c r="AL37" i="21" s="1"/>
  <c r="AI38" i="21"/>
  <c r="AM38" i="21" s="1"/>
  <c r="AI39" i="21"/>
  <c r="AI40" i="21"/>
  <c r="AL40" i="21" s="1"/>
  <c r="AI41" i="21"/>
  <c r="AL41" i="21" s="1"/>
  <c r="AI42" i="21"/>
  <c r="AM42" i="21" s="1"/>
  <c r="AI43" i="21"/>
  <c r="AM43" i="21" s="1"/>
  <c r="AI44" i="21"/>
  <c r="AL44" i="21" s="1"/>
  <c r="AI45" i="21"/>
  <c r="AL45" i="21" s="1"/>
  <c r="AI46" i="21"/>
  <c r="AM46" i="21" s="1"/>
  <c r="AI47" i="21"/>
  <c r="AI48" i="21"/>
  <c r="AL48" i="21" s="1"/>
  <c r="AI49" i="21"/>
  <c r="AM49" i="21" s="1"/>
  <c r="AI50" i="21"/>
  <c r="AM50" i="21" s="1"/>
  <c r="AI51" i="21"/>
  <c r="AL51" i="21" s="1"/>
  <c r="AI52" i="21"/>
  <c r="AM52" i="21" s="1"/>
  <c r="AI53" i="21"/>
  <c r="AM53" i="21" s="1"/>
  <c r="AI56" i="21"/>
  <c r="AM56" i="21" s="1"/>
  <c r="AI57" i="21"/>
  <c r="AM57" i="21" s="1"/>
  <c r="AI59" i="21"/>
  <c r="AM59" i="21" s="1"/>
  <c r="AI60" i="21"/>
  <c r="AL60" i="21" s="1"/>
  <c r="AI61" i="21"/>
  <c r="AM61" i="21" s="1"/>
  <c r="AI62" i="21"/>
  <c r="AL62" i="21" s="1"/>
  <c r="AI63" i="21"/>
  <c r="AM63" i="21" s="1"/>
  <c r="AI64" i="21"/>
  <c r="AL64" i="21" s="1"/>
  <c r="AI65" i="21"/>
  <c r="AM65" i="21" s="1"/>
  <c r="AI34" i="21"/>
  <c r="AM60" i="21"/>
  <c r="AM45" i="21"/>
  <c r="AI32" i="21"/>
  <c r="AI31" i="21"/>
  <c r="AI30" i="21"/>
  <c r="AI29" i="21"/>
  <c r="AI28" i="21"/>
  <c r="AI27" i="21"/>
  <c r="AI26" i="21"/>
  <c r="AI25" i="21"/>
  <c r="AI24" i="21"/>
  <c r="AI23" i="21"/>
  <c r="AI22" i="21"/>
  <c r="AM21" i="21"/>
  <c r="BQ21" i="21" s="1"/>
  <c r="AI21" i="21"/>
  <c r="AM20" i="21"/>
  <c r="AI20" i="21"/>
  <c r="AM19" i="21"/>
  <c r="BQ19" i="21" s="1"/>
  <c r="AI19" i="21"/>
  <c r="AM18" i="21"/>
  <c r="AI18" i="21"/>
  <c r="BB18" i="21" s="1"/>
  <c r="AM17" i="21"/>
  <c r="BQ17" i="21" s="1"/>
  <c r="AI17" i="21"/>
  <c r="AM16" i="21"/>
  <c r="AI16" i="21"/>
  <c r="AM15" i="21"/>
  <c r="BQ15" i="21" s="1"/>
  <c r="AI15" i="21"/>
  <c r="AM14" i="21"/>
  <c r="AI14" i="21"/>
  <c r="AM13" i="21"/>
  <c r="BQ13" i="21" s="1"/>
  <c r="AI13" i="21"/>
  <c r="AM12" i="21"/>
  <c r="AI12" i="21"/>
  <c r="AM11" i="21"/>
  <c r="BQ11" i="21" s="1"/>
  <c r="AI11" i="21"/>
  <c r="AM10" i="21"/>
  <c r="AI10" i="21"/>
  <c r="BB10" i="21" s="1"/>
  <c r="AI9" i="21"/>
  <c r="AI8" i="21"/>
  <c r="AI7" i="21"/>
  <c r="AO48" i="22" l="1"/>
  <c r="CA20" i="21"/>
  <c r="CK60" i="21"/>
  <c r="CJ63" i="21"/>
  <c r="AM36" i="21"/>
  <c r="CF12" i="21"/>
  <c r="CF16" i="21"/>
  <c r="BA61" i="21"/>
  <c r="BG53" i="21"/>
  <c r="BF59" i="21"/>
  <c r="BV52" i="21"/>
  <c r="BQ16" i="21"/>
  <c r="AL63" i="21"/>
  <c r="CF17" i="21"/>
  <c r="AM40" i="21"/>
  <c r="CA19" i="21"/>
  <c r="AM37" i="21"/>
  <c r="AR41" i="21"/>
  <c r="AQ44" i="21"/>
  <c r="CF13" i="21"/>
  <c r="CF21" i="21"/>
  <c r="CA64" i="21"/>
  <c r="AL59" i="21"/>
  <c r="CA21" i="21"/>
  <c r="BA34" i="21"/>
  <c r="BA50" i="21"/>
  <c r="BL41" i="21"/>
  <c r="BK44" i="21"/>
  <c r="BV64" i="21"/>
  <c r="CA49" i="21"/>
  <c r="BZ52" i="21"/>
  <c r="AM41" i="21"/>
  <c r="CF14" i="21"/>
  <c r="BQ37" i="21"/>
  <c r="BP40" i="21"/>
  <c r="AL43" i="21"/>
  <c r="BV12" i="21"/>
  <c r="BV16" i="21"/>
  <c r="AQ63" i="21"/>
  <c r="CA12" i="21"/>
  <c r="CA14" i="21"/>
  <c r="AV63" i="21"/>
  <c r="BK36" i="21"/>
  <c r="CA45" i="21"/>
  <c r="BZ48" i="21"/>
  <c r="AL35" i="21"/>
  <c r="AM44" i="21"/>
  <c r="AL52" i="21"/>
  <c r="AR45" i="21"/>
  <c r="AQ48" i="21"/>
  <c r="AW41" i="21"/>
  <c r="AV44" i="21"/>
  <c r="BA38" i="21"/>
  <c r="BA46" i="21"/>
  <c r="BA56" i="21"/>
  <c r="BA65" i="21"/>
  <c r="BG37" i="21"/>
  <c r="BF40" i="21"/>
  <c r="BK46" i="21"/>
  <c r="BL53" i="21"/>
  <c r="BK59" i="21"/>
  <c r="BQ60" i="21"/>
  <c r="BP63" i="21"/>
  <c r="BU40" i="21"/>
  <c r="BZ36" i="21"/>
  <c r="CF36" i="21"/>
  <c r="AM51" i="21"/>
  <c r="BV14" i="21"/>
  <c r="AR60" i="21"/>
  <c r="CA16" i="21"/>
  <c r="AW60" i="21"/>
  <c r="AL57" i="21"/>
  <c r="CF63" i="21"/>
  <c r="AW37" i="21"/>
  <c r="AV40" i="21"/>
  <c r="AW53" i="21"/>
  <c r="AV59" i="21"/>
  <c r="BG49" i="21"/>
  <c r="BF52" i="21"/>
  <c r="BL37" i="21"/>
  <c r="BK40" i="21"/>
  <c r="BL45" i="21"/>
  <c r="BL64" i="21"/>
  <c r="BQ49" i="21"/>
  <c r="BP52" i="21"/>
  <c r="BU36" i="21"/>
  <c r="CF53" i="21"/>
  <c r="CE59" i="21"/>
  <c r="CK42" i="21"/>
  <c r="CJ45" i="21"/>
  <c r="BQ12" i="21"/>
  <c r="BQ14" i="21"/>
  <c r="BQ20" i="21"/>
  <c r="AL49" i="21"/>
  <c r="AL53" i="21"/>
  <c r="AM64" i="21"/>
  <c r="BV11" i="21"/>
  <c r="BV13" i="21"/>
  <c r="BV15" i="21"/>
  <c r="BV17" i="21"/>
  <c r="BV19" i="21"/>
  <c r="BV21" i="21"/>
  <c r="AR37" i="21"/>
  <c r="AQ40" i="21"/>
  <c r="AR53" i="21"/>
  <c r="AQ59" i="21"/>
  <c r="CA11" i="21"/>
  <c r="CA13" i="21"/>
  <c r="CA15" i="21"/>
  <c r="CA17" i="21"/>
  <c r="AW45" i="21"/>
  <c r="AV48" i="21"/>
  <c r="AW64" i="21"/>
  <c r="CF11" i="21"/>
  <c r="CF15" i="21"/>
  <c r="CF19" i="21"/>
  <c r="BA35" i="21"/>
  <c r="BA39" i="21"/>
  <c r="BA43" i="21"/>
  <c r="BA47" i="21"/>
  <c r="BA51" i="21"/>
  <c r="BA57" i="21"/>
  <c r="BA62" i="21"/>
  <c r="BF36" i="21"/>
  <c r="BG41" i="21"/>
  <c r="BF44" i="21"/>
  <c r="BG60" i="21"/>
  <c r="BF63" i="21"/>
  <c r="BK48" i="21"/>
  <c r="BL60" i="21"/>
  <c r="BK63" i="21"/>
  <c r="BQ45" i="21"/>
  <c r="BP48" i="21"/>
  <c r="BQ64" i="21"/>
  <c r="BV45" i="21"/>
  <c r="BU48" i="21"/>
  <c r="BV60" i="21"/>
  <c r="BU63" i="21"/>
  <c r="CA41" i="21"/>
  <c r="BZ44" i="21"/>
  <c r="CA60" i="21"/>
  <c r="BZ63" i="21"/>
  <c r="CF41" i="21"/>
  <c r="CE44" i="21"/>
  <c r="CK34" i="21"/>
  <c r="CJ37" i="21"/>
  <c r="CK53" i="21"/>
  <c r="CJ59" i="21"/>
  <c r="CF60" i="21"/>
  <c r="BQ36" i="21"/>
  <c r="BP36" i="21"/>
  <c r="BQ59" i="21"/>
  <c r="BP59" i="21"/>
  <c r="BF45" i="21"/>
  <c r="BG45" i="21"/>
  <c r="BP41" i="21"/>
  <c r="BQ41" i="21"/>
  <c r="BZ37" i="21"/>
  <c r="CA37" i="21"/>
  <c r="BZ53" i="21"/>
  <c r="CA53" i="21"/>
  <c r="AM47" i="21"/>
  <c r="AL47" i="21"/>
  <c r="AM39" i="21"/>
  <c r="AL39" i="21"/>
  <c r="AR36" i="21"/>
  <c r="AQ36" i="21"/>
  <c r="AR52" i="21"/>
  <c r="AQ52" i="21"/>
  <c r="BL52" i="21"/>
  <c r="BK52" i="21"/>
  <c r="BP53" i="21"/>
  <c r="BQ53" i="21"/>
  <c r="BV37" i="21"/>
  <c r="BU37" i="21"/>
  <c r="CF52" i="21"/>
  <c r="CE52" i="21"/>
  <c r="AV49" i="21"/>
  <c r="AW49" i="21"/>
  <c r="BF64" i="21"/>
  <c r="BG64" i="21"/>
  <c r="BU41" i="21"/>
  <c r="BV41" i="21"/>
  <c r="BU53" i="21"/>
  <c r="BV53" i="21"/>
  <c r="CE37" i="21"/>
  <c r="CF37" i="21"/>
  <c r="AL34" i="21"/>
  <c r="AM34" i="21"/>
  <c r="AM62" i="21"/>
  <c r="AQ49" i="21"/>
  <c r="AR49" i="21"/>
  <c r="AW36" i="21"/>
  <c r="AV36" i="21"/>
  <c r="AW52" i="21"/>
  <c r="AV52" i="21"/>
  <c r="BG48" i="21"/>
  <c r="BF48" i="21"/>
  <c r="BK49" i="21"/>
  <c r="BL49" i="21"/>
  <c r="BQ44" i="21"/>
  <c r="BP44" i="21"/>
  <c r="BV44" i="21"/>
  <c r="BU44" i="21"/>
  <c r="BV59" i="21"/>
  <c r="BU59" i="21"/>
  <c r="CA40" i="21"/>
  <c r="BZ40" i="21"/>
  <c r="CA59" i="21"/>
  <c r="BZ59" i="21"/>
  <c r="CF40" i="21"/>
  <c r="CE40" i="21"/>
  <c r="CJ52" i="21"/>
  <c r="CF64" i="21"/>
  <c r="CK38" i="21"/>
  <c r="CJ41" i="21"/>
  <c r="CK64" i="21"/>
  <c r="BV49" i="21"/>
  <c r="CK46" i="21"/>
  <c r="CF45" i="21"/>
  <c r="CE48" i="21"/>
  <c r="CF49" i="21"/>
  <c r="CK49" i="21"/>
  <c r="CJ36" i="21"/>
  <c r="CJ40" i="21"/>
  <c r="CJ44" i="21"/>
  <c r="CJ48" i="21"/>
  <c r="CJ35" i="21"/>
  <c r="CJ39" i="21"/>
  <c r="CJ43" i="21"/>
  <c r="CJ47" i="21"/>
  <c r="CJ51" i="21"/>
  <c r="CJ57" i="21"/>
  <c r="CJ62" i="21"/>
  <c r="CJ50" i="21"/>
  <c r="CJ56" i="21"/>
  <c r="CJ61" i="21"/>
  <c r="CJ65" i="21"/>
  <c r="CE35" i="21"/>
  <c r="CE39" i="21"/>
  <c r="CE43" i="21"/>
  <c r="CE47" i="21"/>
  <c r="CE51" i="21"/>
  <c r="CE57" i="21"/>
  <c r="CE62" i="21"/>
  <c r="CE34" i="21"/>
  <c r="CE38" i="21"/>
  <c r="CE42" i="21"/>
  <c r="CE46" i="21"/>
  <c r="CE50" i="21"/>
  <c r="CE56" i="21"/>
  <c r="CE61" i="21"/>
  <c r="CE65" i="21"/>
  <c r="BZ35" i="21"/>
  <c r="BZ39" i="21"/>
  <c r="BZ43" i="21"/>
  <c r="BZ47" i="21"/>
  <c r="BZ51" i="21"/>
  <c r="BZ57" i="21"/>
  <c r="BZ62" i="21"/>
  <c r="BZ34" i="21"/>
  <c r="BZ38" i="21"/>
  <c r="BZ42" i="21"/>
  <c r="BZ46" i="21"/>
  <c r="BZ50" i="21"/>
  <c r="BZ56" i="21"/>
  <c r="BZ61" i="21"/>
  <c r="BZ65" i="21"/>
  <c r="BU51" i="21"/>
  <c r="BU57" i="21"/>
  <c r="BU62" i="21"/>
  <c r="BU35" i="21"/>
  <c r="BU39" i="21"/>
  <c r="BU43" i="21"/>
  <c r="BU47" i="21"/>
  <c r="BU34" i="21"/>
  <c r="BU38" i="21"/>
  <c r="BU42" i="21"/>
  <c r="BU46" i="21"/>
  <c r="BU50" i="21"/>
  <c r="BU56" i="21"/>
  <c r="BU61" i="21"/>
  <c r="BU65" i="21"/>
  <c r="BP35" i="21"/>
  <c r="BP39" i="21"/>
  <c r="BP43" i="21"/>
  <c r="BP47" i="21"/>
  <c r="BP51" i="21"/>
  <c r="BP57" i="21"/>
  <c r="BP62" i="21"/>
  <c r="BP34" i="21"/>
  <c r="BP38" i="21"/>
  <c r="BP42" i="21"/>
  <c r="BP46" i="21"/>
  <c r="BP50" i="21"/>
  <c r="BP56" i="21"/>
  <c r="BP61" i="21"/>
  <c r="BP65" i="21"/>
  <c r="BK35" i="21"/>
  <c r="BK39" i="21"/>
  <c r="BK43" i="21"/>
  <c r="BK47" i="21"/>
  <c r="BK51" i="21"/>
  <c r="BK57" i="21"/>
  <c r="BK62" i="21"/>
  <c r="BK34" i="21"/>
  <c r="BK38" i="21"/>
  <c r="BK42" i="21"/>
  <c r="BK50" i="21"/>
  <c r="BK56" i="21"/>
  <c r="BK61" i="21"/>
  <c r="BK65" i="21"/>
  <c r="BF35" i="21"/>
  <c r="BF39" i="21"/>
  <c r="BF43" i="21"/>
  <c r="BF47" i="21"/>
  <c r="BF51" i="21"/>
  <c r="BF57" i="21"/>
  <c r="BF62" i="21"/>
  <c r="BF34" i="21"/>
  <c r="BF38" i="21"/>
  <c r="BF42" i="21"/>
  <c r="BF46" i="21"/>
  <c r="BF50" i="21"/>
  <c r="BF56" i="21"/>
  <c r="BF61" i="21"/>
  <c r="BF65" i="21"/>
  <c r="BA41" i="21"/>
  <c r="BA45" i="21"/>
  <c r="BA49" i="21"/>
  <c r="BA60" i="21"/>
  <c r="BA64" i="21"/>
  <c r="BA36" i="21"/>
  <c r="BB37" i="21"/>
  <c r="BA40" i="21"/>
  <c r="BA44" i="21"/>
  <c r="BA48" i="21"/>
  <c r="BA52" i="21"/>
  <c r="BB53" i="21"/>
  <c r="BA59" i="21"/>
  <c r="BA63" i="21"/>
  <c r="AV35" i="21"/>
  <c r="AV39" i="21"/>
  <c r="AV43" i="21"/>
  <c r="AV47" i="21"/>
  <c r="AV51" i="21"/>
  <c r="AV57" i="21"/>
  <c r="AV62" i="21"/>
  <c r="AV34" i="21"/>
  <c r="AV38" i="21"/>
  <c r="AV42" i="21"/>
  <c r="AV46" i="21"/>
  <c r="AV50" i="21"/>
  <c r="AV56" i="21"/>
  <c r="AV61" i="21"/>
  <c r="AV65" i="21"/>
  <c r="AQ35" i="21"/>
  <c r="AQ39" i="21"/>
  <c r="AQ43" i="21"/>
  <c r="AQ47" i="21"/>
  <c r="AQ51" i="21"/>
  <c r="AQ57" i="21"/>
  <c r="AQ62" i="21"/>
  <c r="AQ34" i="21"/>
  <c r="AQ38" i="21"/>
  <c r="AQ42" i="21"/>
  <c r="AQ46" i="21"/>
  <c r="AQ50" i="21"/>
  <c r="AQ56" i="21"/>
  <c r="AQ61" i="21"/>
  <c r="AQ65" i="21"/>
  <c r="AL50" i="21"/>
  <c r="AL56" i="21"/>
  <c r="AL61" i="21"/>
  <c r="AL65" i="21"/>
  <c r="AL38" i="21"/>
  <c r="AL42" i="21"/>
  <c r="AL46" i="21"/>
  <c r="AM48" i="21"/>
  <c r="AD10" i="21"/>
  <c r="AW10" i="21" s="1"/>
  <c r="AD18" i="21"/>
  <c r="AW18" i="21" s="1"/>
  <c r="AD21" i="21"/>
  <c r="BG21" i="21" s="1"/>
  <c r="CK21" i="21" s="1"/>
  <c r="AG34" i="21"/>
  <c r="AG35" i="21"/>
  <c r="AG36" i="21"/>
  <c r="AG37" i="21"/>
  <c r="AG39" i="21"/>
  <c r="AG41" i="21"/>
  <c r="AG42" i="21"/>
  <c r="AG43" i="21"/>
  <c r="AG44" i="21"/>
  <c r="AG45" i="21"/>
  <c r="AG49" i="21"/>
  <c r="AG50" i="21"/>
  <c r="AG51" i="21"/>
  <c r="AG56" i="21"/>
  <c r="AG57" i="21"/>
  <c r="AG59" i="21"/>
  <c r="AG60" i="21"/>
  <c r="AG61" i="21"/>
  <c r="AG63" i="21"/>
  <c r="AG64" i="21"/>
  <c r="AG65" i="21"/>
  <c r="AH34" i="21"/>
  <c r="AH36" i="21"/>
  <c r="AH37" i="21"/>
  <c r="AH38" i="21"/>
  <c r="AH39" i="21"/>
  <c r="AH40" i="21"/>
  <c r="AH41" i="21"/>
  <c r="AH42" i="21"/>
  <c r="AH43" i="21"/>
  <c r="AH44" i="21"/>
  <c r="AH45" i="21"/>
  <c r="AH47" i="21"/>
  <c r="AH49" i="21"/>
  <c r="AH50" i="21"/>
  <c r="AH51" i="21"/>
  <c r="AH52" i="21"/>
  <c r="AH53" i="21"/>
  <c r="AH56" i="21"/>
  <c r="AH57" i="21"/>
  <c r="AH59" i="21"/>
  <c r="AH60" i="21"/>
  <c r="AH61" i="21"/>
  <c r="AH63" i="21"/>
  <c r="AH64" i="21"/>
  <c r="AH65" i="21"/>
  <c r="V46" i="21"/>
  <c r="AG46" i="21" s="1"/>
  <c r="AH10" i="21"/>
  <c r="D22" i="21"/>
  <c r="E22" i="21" s="1"/>
  <c r="D23" i="21"/>
  <c r="E23" i="21" s="1"/>
  <c r="O18" i="21"/>
  <c r="P18" i="21" s="1"/>
  <c r="D21" i="21"/>
  <c r="E21" i="21" s="1"/>
  <c r="AH18" i="21" l="1"/>
  <c r="AH21" i="21"/>
  <c r="BL21" i="21" s="1"/>
  <c r="Z35" i="21" l="1"/>
  <c r="AH35" i="21" s="1"/>
  <c r="Z21" i="21"/>
  <c r="Z62" i="21"/>
  <c r="AH62" i="21" s="1"/>
  <c r="Z48" i="21"/>
  <c r="Z46" i="21"/>
  <c r="AH46" i="21" s="1"/>
  <c r="DH67" i="22"/>
  <c r="DH66" i="22"/>
  <c r="DH65" i="22"/>
  <c r="DH64" i="22"/>
  <c r="DH63" i="22"/>
  <c r="DH62" i="22"/>
  <c r="DH61" i="22"/>
  <c r="DH59" i="22"/>
  <c r="DH58" i="22"/>
  <c r="DH55" i="22"/>
  <c r="DH54" i="22"/>
  <c r="DH53" i="22"/>
  <c r="DH52" i="22"/>
  <c r="DH51" i="22"/>
  <c r="DH50" i="22"/>
  <c r="DH49" i="22"/>
  <c r="DH48" i="22"/>
  <c r="DH47" i="22"/>
  <c r="DH46" i="22"/>
  <c r="DH45" i="22"/>
  <c r="DH44" i="22"/>
  <c r="DH43" i="22"/>
  <c r="DH42" i="22"/>
  <c r="DH41" i="22"/>
  <c r="DH40" i="22"/>
  <c r="DH39" i="22"/>
  <c r="DH38" i="22"/>
  <c r="DH37" i="22"/>
  <c r="DH36" i="22"/>
  <c r="DH32" i="22"/>
  <c r="DH31" i="22"/>
  <c r="DH30" i="22"/>
  <c r="DH29" i="22"/>
  <c r="DH28" i="22"/>
  <c r="DH27" i="22"/>
  <c r="DH26" i="22"/>
  <c r="DH25" i="22"/>
  <c r="DH24" i="22"/>
  <c r="DH23" i="22"/>
  <c r="DH22" i="22"/>
  <c r="DH21" i="22"/>
  <c r="DH20" i="22"/>
  <c r="DH19" i="22"/>
  <c r="DH18" i="22"/>
  <c r="DH17" i="22"/>
  <c r="DH16" i="22"/>
  <c r="DH15" i="22"/>
  <c r="DH14" i="22"/>
  <c r="DH13" i="22"/>
  <c r="DH12" i="22"/>
  <c r="DH11" i="22"/>
  <c r="DH10" i="22"/>
  <c r="DH9" i="22"/>
  <c r="DH8" i="22"/>
  <c r="DH7" i="22"/>
  <c r="Y45" i="11"/>
  <c r="V52" i="21"/>
  <c r="AG52" i="21" s="1"/>
  <c r="AT49" i="22"/>
  <c r="DB49" i="22"/>
  <c r="DQ49" i="22" s="1"/>
  <c r="DB42" i="22"/>
  <c r="DB47" i="22"/>
  <c r="DQ47" i="22" s="1"/>
  <c r="DB48" i="22"/>
  <c r="DQ48" i="22" s="1"/>
  <c r="DB54" i="22"/>
  <c r="DQ54" i="22" s="1"/>
  <c r="AT54" i="22"/>
  <c r="DB55" i="22"/>
  <c r="DQ55" i="22" s="1"/>
  <c r="DB64" i="22"/>
  <c r="DQ64" i="22" s="1"/>
  <c r="V40" i="21"/>
  <c r="AG40" i="21" s="1"/>
  <c r="V47" i="21"/>
  <c r="AG47" i="21" s="1"/>
  <c r="V48" i="21"/>
  <c r="V53" i="21"/>
  <c r="AG53" i="21" s="1"/>
  <c r="V62" i="21"/>
  <c r="AG62" i="21" s="1"/>
  <c r="V38" i="21"/>
  <c r="AG38" i="21" s="1"/>
  <c r="Y41" i="11"/>
  <c r="Y48" i="11"/>
  <c r="Y32" i="11"/>
  <c r="Y40" i="11"/>
  <c r="Y44" i="11"/>
  <c r="Y47" i="11"/>
  <c r="Y31" i="11"/>
  <c r="Y33" i="11"/>
  <c r="Y18" i="11"/>
  <c r="Y15" i="11"/>
  <c r="Y16" i="11"/>
  <c r="Y12" i="11"/>
  <c r="Y14" i="11"/>
  <c r="Y11" i="11"/>
  <c r="DB67" i="22"/>
  <c r="DQ67" i="22" s="1"/>
  <c r="DB66" i="22"/>
  <c r="DQ66" i="22" s="1"/>
  <c r="DB65" i="22"/>
  <c r="DQ65" i="22" s="1"/>
  <c r="DB63" i="22"/>
  <c r="DQ63" i="22" s="1"/>
  <c r="DB62" i="22"/>
  <c r="DQ62" i="22" s="1"/>
  <c r="DB61" i="22"/>
  <c r="DQ61" i="22" s="1"/>
  <c r="DB59" i="22"/>
  <c r="DQ59" i="22" s="1"/>
  <c r="DB58" i="22"/>
  <c r="DQ58" i="22" s="1"/>
  <c r="DB53" i="22"/>
  <c r="DQ53" i="22" s="1"/>
  <c r="DB52" i="22"/>
  <c r="DQ52" i="22" s="1"/>
  <c r="DB51" i="22"/>
  <c r="DQ51" i="22" s="1"/>
  <c r="DB50" i="22"/>
  <c r="DQ50" i="22" s="1"/>
  <c r="DB46" i="22"/>
  <c r="DQ46" i="22" s="1"/>
  <c r="DB45" i="22"/>
  <c r="DQ45" i="22" s="1"/>
  <c r="DB44" i="22"/>
  <c r="DQ44" i="22" s="1"/>
  <c r="DB43" i="22"/>
  <c r="DQ43" i="22" s="1"/>
  <c r="DB41" i="22"/>
  <c r="DQ41" i="22" s="1"/>
  <c r="DB40" i="22"/>
  <c r="DE40" i="22" s="1"/>
  <c r="DB39" i="22"/>
  <c r="DQ39" i="22" s="1"/>
  <c r="DB38" i="22"/>
  <c r="DQ38" i="22" s="1"/>
  <c r="DB37" i="22"/>
  <c r="DQ37" i="22" s="1"/>
  <c r="DB36" i="22"/>
  <c r="DQ36" i="22" s="1"/>
  <c r="DB32" i="22"/>
  <c r="DB31" i="22"/>
  <c r="DB30" i="22"/>
  <c r="DB29" i="22"/>
  <c r="DB28" i="22"/>
  <c r="DB27" i="22"/>
  <c r="DB26" i="22"/>
  <c r="DB25" i="22"/>
  <c r="DB24" i="22"/>
  <c r="DB23" i="22"/>
  <c r="DB22" i="22"/>
  <c r="DB21" i="22"/>
  <c r="DB20" i="22"/>
  <c r="DB19" i="22"/>
  <c r="DB18" i="22"/>
  <c r="DB17" i="22"/>
  <c r="DB16" i="22"/>
  <c r="DB15" i="22"/>
  <c r="DB14" i="22"/>
  <c r="DB13" i="22"/>
  <c r="DB12" i="22"/>
  <c r="DB11" i="22"/>
  <c r="DB10" i="22"/>
  <c r="DB9" i="22"/>
  <c r="DB8" i="22"/>
  <c r="DB7" i="22"/>
  <c r="CW67" i="22"/>
  <c r="CW66" i="22"/>
  <c r="CW65" i="22"/>
  <c r="CW64" i="22"/>
  <c r="CW63" i="22"/>
  <c r="CW62" i="22"/>
  <c r="CW61" i="22"/>
  <c r="CW59" i="22"/>
  <c r="CW58" i="22"/>
  <c r="CW55" i="22"/>
  <c r="CW54" i="22"/>
  <c r="CW53" i="22"/>
  <c r="CW52" i="22"/>
  <c r="CW51" i="22"/>
  <c r="CW50" i="22"/>
  <c r="CW48" i="22"/>
  <c r="CW47" i="22"/>
  <c r="CW46" i="22"/>
  <c r="CW45" i="22"/>
  <c r="CW44" i="22"/>
  <c r="CW43" i="22"/>
  <c r="CW42" i="22"/>
  <c r="CW41" i="22"/>
  <c r="CW40" i="22"/>
  <c r="CX40" i="22" s="1"/>
  <c r="CW39" i="22"/>
  <c r="CW38" i="22"/>
  <c r="CW37" i="22"/>
  <c r="CW36" i="22"/>
  <c r="CW32" i="22"/>
  <c r="CW31" i="22"/>
  <c r="CW30" i="22"/>
  <c r="CW29" i="22"/>
  <c r="CW28" i="22"/>
  <c r="CW27" i="22"/>
  <c r="CW26" i="22"/>
  <c r="CW25" i="22"/>
  <c r="CW24" i="22"/>
  <c r="CW23" i="22"/>
  <c r="CW22" i="22"/>
  <c r="CW21" i="22"/>
  <c r="CW20" i="22"/>
  <c r="CW19" i="22"/>
  <c r="CW18" i="22"/>
  <c r="CW17" i="22"/>
  <c r="CW16" i="22"/>
  <c r="CW15" i="22"/>
  <c r="CW14" i="22"/>
  <c r="CW13" i="22"/>
  <c r="CW12" i="22"/>
  <c r="CW11" i="22"/>
  <c r="CW10" i="22"/>
  <c r="CW9" i="22"/>
  <c r="CW8" i="22"/>
  <c r="CW7" i="22"/>
  <c r="CR67" i="22"/>
  <c r="CR66" i="22"/>
  <c r="CR65" i="22"/>
  <c r="CR64" i="22"/>
  <c r="CR63" i="22"/>
  <c r="CR62" i="22"/>
  <c r="CR61" i="22"/>
  <c r="CR59" i="22"/>
  <c r="CR58" i="22"/>
  <c r="CR55" i="22"/>
  <c r="CR54" i="22"/>
  <c r="CR53" i="22"/>
  <c r="CR52" i="22"/>
  <c r="CR51" i="22"/>
  <c r="CR50" i="22"/>
  <c r="CR48" i="22"/>
  <c r="CR47" i="22"/>
  <c r="CR46" i="22"/>
  <c r="CR45" i="22"/>
  <c r="CR44" i="22"/>
  <c r="CR43" i="22"/>
  <c r="CR42" i="22"/>
  <c r="CR41" i="22"/>
  <c r="CR40" i="22"/>
  <c r="CS40" i="22" s="1"/>
  <c r="CR39" i="22"/>
  <c r="CR38" i="22"/>
  <c r="CR37" i="22"/>
  <c r="CR36" i="22"/>
  <c r="CR32" i="22"/>
  <c r="CR31" i="22"/>
  <c r="CR30" i="22"/>
  <c r="CR29" i="22"/>
  <c r="CR28" i="22"/>
  <c r="CR27" i="22"/>
  <c r="CR26" i="22"/>
  <c r="CR25" i="22"/>
  <c r="CR24" i="22"/>
  <c r="CR23" i="22"/>
  <c r="CR22" i="22"/>
  <c r="CR21" i="22"/>
  <c r="CR20" i="22"/>
  <c r="CR19" i="22"/>
  <c r="CR18" i="22"/>
  <c r="CR17" i="22"/>
  <c r="CR16" i="22"/>
  <c r="CR15" i="22"/>
  <c r="CR14" i="22"/>
  <c r="CR13" i="22"/>
  <c r="CR12" i="22"/>
  <c r="CR11" i="22"/>
  <c r="CR10" i="22"/>
  <c r="CR9" i="22"/>
  <c r="CR8" i="22"/>
  <c r="CR7" i="22"/>
  <c r="CM67" i="22"/>
  <c r="CM66" i="22"/>
  <c r="CM65" i="22"/>
  <c r="CM64" i="22"/>
  <c r="CM63" i="22"/>
  <c r="CM62" i="22"/>
  <c r="CM61" i="22"/>
  <c r="CM59" i="22"/>
  <c r="CM58" i="22"/>
  <c r="CM55" i="22"/>
  <c r="CM54" i="22"/>
  <c r="CM53" i="22"/>
  <c r="CM52" i="22"/>
  <c r="CM51" i="22"/>
  <c r="CM50" i="22"/>
  <c r="CM48" i="22"/>
  <c r="CM47" i="22"/>
  <c r="CM46" i="22"/>
  <c r="CM45" i="22"/>
  <c r="CM44" i="22"/>
  <c r="CM43" i="22"/>
  <c r="CM42" i="22"/>
  <c r="CM41" i="22"/>
  <c r="CM40" i="22"/>
  <c r="CN40" i="22" s="1"/>
  <c r="CM39" i="22"/>
  <c r="CM38" i="22"/>
  <c r="CM37" i="22"/>
  <c r="CM36" i="22"/>
  <c r="CM32" i="22"/>
  <c r="CM31" i="22"/>
  <c r="CM30" i="22"/>
  <c r="CM29" i="22"/>
  <c r="CM28" i="22"/>
  <c r="CM27" i="22"/>
  <c r="CM26" i="22"/>
  <c r="CM25" i="22"/>
  <c r="CM24" i="22"/>
  <c r="CM23" i="22"/>
  <c r="CM22" i="22"/>
  <c r="CM21" i="22"/>
  <c r="CM20" i="22"/>
  <c r="CM19" i="22"/>
  <c r="CM18" i="22"/>
  <c r="CM17" i="22"/>
  <c r="CM16" i="22"/>
  <c r="CM15" i="22"/>
  <c r="CM14" i="22"/>
  <c r="CM13" i="22"/>
  <c r="CM12" i="22"/>
  <c r="CM11" i="22"/>
  <c r="CM10" i="22"/>
  <c r="CM9" i="22"/>
  <c r="CM8" i="22"/>
  <c r="CM7" i="22"/>
  <c r="CH67" i="22"/>
  <c r="CH66" i="22"/>
  <c r="CH65" i="22"/>
  <c r="CH64" i="22"/>
  <c r="CH63" i="22"/>
  <c r="CH62" i="22"/>
  <c r="CH61" i="22"/>
  <c r="CH59" i="22"/>
  <c r="CH58" i="22"/>
  <c r="CH55" i="22"/>
  <c r="CH54" i="22"/>
  <c r="CH53" i="22"/>
  <c r="CH52" i="22"/>
  <c r="CH51" i="22"/>
  <c r="CH50" i="22"/>
  <c r="CH48" i="22"/>
  <c r="CH47" i="22"/>
  <c r="CH46" i="22"/>
  <c r="CH45" i="22"/>
  <c r="CH44" i="22"/>
  <c r="CH43" i="22"/>
  <c r="CH42" i="22"/>
  <c r="CH41" i="22"/>
  <c r="CH40" i="22"/>
  <c r="CI40" i="22" s="1"/>
  <c r="CH39" i="22"/>
  <c r="CH38" i="22"/>
  <c r="CH37" i="22"/>
  <c r="CH36" i="22"/>
  <c r="CH32" i="22"/>
  <c r="CH31" i="22"/>
  <c r="CH30" i="22"/>
  <c r="CH29" i="22"/>
  <c r="CH28" i="22"/>
  <c r="CH27" i="22"/>
  <c r="CH26" i="22"/>
  <c r="CH25" i="22"/>
  <c r="CH24" i="22"/>
  <c r="CH23" i="22"/>
  <c r="CH22" i="22"/>
  <c r="CH21" i="22"/>
  <c r="CH20" i="22"/>
  <c r="CH19" i="22"/>
  <c r="CH18" i="22"/>
  <c r="CH17" i="22"/>
  <c r="CH16" i="22"/>
  <c r="CH15" i="22"/>
  <c r="CH14" i="22"/>
  <c r="CH13" i="22"/>
  <c r="CH12" i="22"/>
  <c r="CH11" i="22"/>
  <c r="CH10" i="22"/>
  <c r="CH9" i="22"/>
  <c r="CI9" i="22" s="1"/>
  <c r="CH8" i="22"/>
  <c r="CH7" i="22"/>
  <c r="AT8" i="22"/>
  <c r="DU9" i="22"/>
  <c r="AT10" i="22"/>
  <c r="AT11" i="22"/>
  <c r="DU12" i="22"/>
  <c r="AT13" i="22"/>
  <c r="DU14" i="22"/>
  <c r="DU15" i="22"/>
  <c r="DU16" i="22"/>
  <c r="DU17" i="22"/>
  <c r="DU18" i="22"/>
  <c r="DU19" i="22"/>
  <c r="AT21" i="22"/>
  <c r="DU22" i="22"/>
  <c r="AT23" i="22"/>
  <c r="AT24" i="22"/>
  <c r="AT25" i="22"/>
  <c r="DU26" i="22"/>
  <c r="AT27" i="22"/>
  <c r="DU28" i="22"/>
  <c r="AT29" i="22"/>
  <c r="DU30" i="22"/>
  <c r="AT31" i="22"/>
  <c r="AT32" i="22"/>
  <c r="AT7" i="22"/>
  <c r="N62" i="21"/>
  <c r="CC12" i="22"/>
  <c r="CC13" i="22"/>
  <c r="CC14" i="22"/>
  <c r="CC15" i="22"/>
  <c r="CC16" i="22"/>
  <c r="CC17" i="22"/>
  <c r="CC18" i="22"/>
  <c r="CC19" i="22"/>
  <c r="CC20" i="22"/>
  <c r="CC21" i="22"/>
  <c r="CC22" i="22"/>
  <c r="CC23" i="22"/>
  <c r="CC24" i="22"/>
  <c r="CC25" i="22"/>
  <c r="CC26" i="22"/>
  <c r="CC27" i="22"/>
  <c r="CC28" i="22"/>
  <c r="CC29" i="22"/>
  <c r="CC30" i="22"/>
  <c r="CC31" i="22"/>
  <c r="CC32" i="22"/>
  <c r="CC11" i="22"/>
  <c r="CC55" i="22"/>
  <c r="R40" i="21"/>
  <c r="R50" i="21"/>
  <c r="R57" i="21"/>
  <c r="R49" i="21"/>
  <c r="R48" i="21"/>
  <c r="R31" i="21"/>
  <c r="R24" i="21"/>
  <c r="R13" i="21"/>
  <c r="CC67" i="22"/>
  <c r="CC66" i="22"/>
  <c r="CC65" i="22"/>
  <c r="CC64" i="22"/>
  <c r="AT64" i="22"/>
  <c r="CC63" i="22"/>
  <c r="CC62" i="22"/>
  <c r="CC61" i="22"/>
  <c r="CC59" i="22"/>
  <c r="AT59" i="22"/>
  <c r="CC58" i="22"/>
  <c r="AT55" i="22"/>
  <c r="CC54" i="22"/>
  <c r="CC53" i="22"/>
  <c r="AT53" i="22"/>
  <c r="CC52" i="22"/>
  <c r="AT52" i="22"/>
  <c r="CC51" i="22"/>
  <c r="AT51" i="22"/>
  <c r="CC50" i="22"/>
  <c r="AT50" i="22"/>
  <c r="CC48" i="22"/>
  <c r="CC47" i="22"/>
  <c r="AT47" i="22"/>
  <c r="CC46" i="22"/>
  <c r="AT46" i="22"/>
  <c r="CC45" i="22"/>
  <c r="CC44" i="22"/>
  <c r="CC43" i="22"/>
  <c r="CC42" i="22"/>
  <c r="AT42" i="22"/>
  <c r="CC41" i="22"/>
  <c r="CC40" i="22"/>
  <c r="CD40" i="22" s="1"/>
  <c r="CC39" i="22"/>
  <c r="AT39" i="22"/>
  <c r="CC38" i="22"/>
  <c r="CC37" i="22"/>
  <c r="AT37" i="22"/>
  <c r="CC36" i="22"/>
  <c r="CC10" i="22"/>
  <c r="CC9" i="22"/>
  <c r="CC8" i="22"/>
  <c r="CC7" i="22"/>
  <c r="N45" i="21"/>
  <c r="N46" i="21"/>
  <c r="N51" i="21"/>
  <c r="N53" i="21"/>
  <c r="N37" i="21"/>
  <c r="N23" i="21"/>
  <c r="N10" i="21"/>
  <c r="N8" i="21"/>
  <c r="J35" i="21"/>
  <c r="J38" i="21"/>
  <c r="J40" i="21"/>
  <c r="J45" i="21"/>
  <c r="J46" i="21"/>
  <c r="J50" i="21"/>
  <c r="J51" i="21"/>
  <c r="J53" i="21"/>
  <c r="J23" i="21"/>
  <c r="J25" i="21"/>
  <c r="J27" i="21"/>
  <c r="J29" i="21"/>
  <c r="J31" i="21"/>
  <c r="J8" i="21"/>
  <c r="F51" i="21"/>
  <c r="F53" i="21"/>
  <c r="F57" i="21"/>
  <c r="F38" i="21"/>
  <c r="F40" i="21"/>
  <c r="F44" i="21"/>
  <c r="F45" i="21"/>
  <c r="F11" i="21"/>
  <c r="F31" i="21"/>
  <c r="F32" i="21"/>
  <c r="F29" i="21"/>
  <c r="C38" i="21"/>
  <c r="C40" i="21"/>
  <c r="C44" i="21"/>
  <c r="C50" i="21"/>
  <c r="C51" i="21"/>
  <c r="C53" i="21"/>
  <c r="C57" i="21"/>
  <c r="C11" i="21"/>
  <c r="C31" i="21"/>
  <c r="C32" i="21"/>
  <c r="C7" i="21"/>
  <c r="Y7" i="11"/>
  <c r="Y55" i="11"/>
  <c r="Y54" i="11"/>
  <c r="Y38" i="11"/>
  <c r="Y43" i="11"/>
  <c r="Y53" i="11"/>
  <c r="Y22" i="11"/>
  <c r="Y24" i="11"/>
  <c r="Y25" i="11"/>
  <c r="Y23" i="11"/>
  <c r="Y52" i="11"/>
  <c r="Y35" i="11"/>
  <c r="Y13" i="11"/>
  <c r="Y27" i="11"/>
  <c r="Y17" i="11"/>
  <c r="Y28" i="11"/>
  <c r="Y8" i="11"/>
  <c r="Y29" i="11"/>
  <c r="Y36" i="11"/>
  <c r="Y50" i="11"/>
  <c r="Y21" i="11"/>
  <c r="AH45" i="17"/>
  <c r="AI45" i="17" s="1"/>
  <c r="AF45" i="17"/>
  <c r="AH51" i="17"/>
  <c r="AI51" i="17" s="1"/>
  <c r="AH60" i="17"/>
  <c r="AI60" i="17" s="1"/>
  <c r="AF60" i="17"/>
  <c r="AH37" i="17"/>
  <c r="AI37" i="17" s="1"/>
  <c r="AF37" i="17"/>
  <c r="AH40" i="17"/>
  <c r="AI40" i="17" s="1"/>
  <c r="AH47" i="17"/>
  <c r="AI47" i="17" s="1"/>
  <c r="AH38" i="17"/>
  <c r="AI38" i="17" s="1"/>
  <c r="AF38" i="17"/>
  <c r="AH43" i="17"/>
  <c r="AI43" i="17" s="1"/>
  <c r="AH53" i="17"/>
  <c r="AI53" i="17" s="1"/>
  <c r="AH56" i="17"/>
  <c r="AI56" i="17" s="1"/>
  <c r="AF56" i="17"/>
  <c r="AH49" i="17"/>
  <c r="AI49" i="17" s="1"/>
  <c r="AF49" i="17"/>
  <c r="AH50" i="17"/>
  <c r="AI50" i="17" s="1"/>
  <c r="AH24" i="17"/>
  <c r="AI24" i="17" s="1"/>
  <c r="AF24" i="17"/>
  <c r="AH19" i="17"/>
  <c r="AI19" i="17" s="1"/>
  <c r="AF19" i="17"/>
  <c r="AH8" i="17"/>
  <c r="AI8" i="17" s="1"/>
  <c r="AF8" i="17"/>
  <c r="AC37" i="11"/>
  <c r="AD37" i="11" s="1"/>
  <c r="AC33" i="11"/>
  <c r="AD33" i="11" s="1"/>
  <c r="AC47" i="11"/>
  <c r="AD47" i="11" s="1"/>
  <c r="Y37" i="11"/>
  <c r="Y56" i="11"/>
  <c r="Y26" i="11"/>
  <c r="Y20" i="11"/>
  <c r="Y34" i="11"/>
  <c r="Y10" i="11"/>
  <c r="Y19" i="11"/>
  <c r="Y42" i="11"/>
  <c r="Y49" i="11"/>
  <c r="Y51" i="11"/>
  <c r="Y46" i="11"/>
  <c r="Y39" i="11"/>
  <c r="Y30" i="11"/>
  <c r="Y9" i="11"/>
  <c r="AA9" i="11"/>
  <c r="AC9" i="11"/>
  <c r="AD9" i="11"/>
  <c r="AA42" i="11"/>
  <c r="AA48" i="11"/>
  <c r="AA51" i="11"/>
  <c r="AA49" i="11"/>
  <c r="AA46" i="11"/>
  <c r="AA39" i="11"/>
  <c r="AA56" i="11"/>
  <c r="AA26" i="11"/>
  <c r="AA19" i="11"/>
  <c r="AC26" i="11"/>
  <c r="AD26" i="11" s="1"/>
  <c r="AC19" i="11"/>
  <c r="AD19" i="11"/>
  <c r="AC44" i="11"/>
  <c r="AD44" i="11" s="1"/>
  <c r="AC34" i="11"/>
  <c r="AD34" i="11"/>
  <c r="AC48" i="11"/>
  <c r="AD48" i="11" s="1"/>
  <c r="AC51" i="11"/>
  <c r="AD51" i="11"/>
  <c r="AC49" i="11"/>
  <c r="AD49" i="11" s="1"/>
  <c r="AC46" i="11"/>
  <c r="AD46" i="11"/>
  <c r="AC39" i="11"/>
  <c r="AD39" i="11" s="1"/>
  <c r="AC56" i="11"/>
  <c r="AD56" i="11"/>
  <c r="AC42" i="11"/>
  <c r="AD42" i="11" s="1"/>
  <c r="AC30" i="11"/>
  <c r="AD30" i="11"/>
  <c r="AD38" i="17"/>
  <c r="AD62" i="17"/>
  <c r="AD54" i="17"/>
  <c r="AD9" i="17"/>
  <c r="AD8" i="17"/>
  <c r="AD15" i="17"/>
  <c r="AD36" i="17"/>
  <c r="AD10" i="17"/>
  <c r="AD53" i="17"/>
  <c r="AD51" i="17"/>
  <c r="AD13" i="17"/>
  <c r="AD7" i="17"/>
  <c r="AD60" i="17"/>
  <c r="AD34" i="17"/>
  <c r="AD32" i="17"/>
  <c r="AD50" i="17"/>
  <c r="AD22" i="17"/>
  <c r="AD48" i="17"/>
  <c r="AD17" i="17"/>
  <c r="AD24" i="17"/>
  <c r="AD45" i="17"/>
  <c r="AD49" i="17"/>
  <c r="AD56" i="17"/>
  <c r="AD18" i="17"/>
  <c r="AD30" i="17"/>
  <c r="AD59" i="17"/>
  <c r="AD19" i="17"/>
  <c r="AD41" i="17"/>
  <c r="AD52" i="17"/>
  <c r="AD43" i="17"/>
  <c r="AD23" i="17"/>
  <c r="AD35" i="17"/>
  <c r="AD46" i="17"/>
  <c r="AD28" i="17"/>
  <c r="AD57" i="17"/>
  <c r="AD40" i="17"/>
  <c r="AD47" i="17"/>
  <c r="AD14" i="17"/>
  <c r="AD21" i="17"/>
  <c r="AD16" i="17"/>
  <c r="AD25" i="17"/>
  <c r="AD55" i="17"/>
  <c r="AD27" i="17"/>
  <c r="AD12" i="17"/>
  <c r="AD61" i="17"/>
  <c r="AD20" i="17"/>
  <c r="AD29" i="17"/>
  <c r="AD44" i="17"/>
  <c r="AD42" i="17"/>
  <c r="AD58" i="17"/>
  <c r="AD11" i="17"/>
  <c r="AD33" i="17"/>
  <c r="FP39" i="22" l="1"/>
  <c r="FW39" i="22"/>
  <c r="FP42" i="22"/>
  <c r="FW42" i="22"/>
  <c r="FP55" i="22"/>
  <c r="FW55" i="22"/>
  <c r="FP7" i="22"/>
  <c r="FW7" i="22"/>
  <c r="FP29" i="22"/>
  <c r="FW29" i="22"/>
  <c r="FP25" i="22"/>
  <c r="FW25" i="22"/>
  <c r="FP21" i="22"/>
  <c r="FW21" i="22"/>
  <c r="FP8" i="22"/>
  <c r="FW8" i="22"/>
  <c r="FP37" i="22"/>
  <c r="FW37" i="22"/>
  <c r="FP46" i="22"/>
  <c r="FW46" i="22"/>
  <c r="FP48" i="22"/>
  <c r="FW48" i="22"/>
  <c r="FP51" i="22"/>
  <c r="FW51" i="22"/>
  <c r="FP53" i="22"/>
  <c r="FW53" i="22"/>
  <c r="FP32" i="22"/>
  <c r="FW32" i="22"/>
  <c r="FP24" i="22"/>
  <c r="FW24" i="22"/>
  <c r="FP11" i="22"/>
  <c r="FW11" i="22"/>
  <c r="FP49" i="22"/>
  <c r="FW49" i="22"/>
  <c r="FP59" i="22"/>
  <c r="FW59" i="22"/>
  <c r="FP31" i="22"/>
  <c r="FW31" i="22"/>
  <c r="FP27" i="22"/>
  <c r="FW27" i="22"/>
  <c r="FP23" i="22"/>
  <c r="FW23" i="22"/>
  <c r="FP10" i="22"/>
  <c r="FW10" i="22"/>
  <c r="FP47" i="22"/>
  <c r="FW47" i="22"/>
  <c r="FP50" i="22"/>
  <c r="FW50" i="22"/>
  <c r="FP52" i="22"/>
  <c r="FW52" i="22"/>
  <c r="FP64" i="22"/>
  <c r="FW64" i="22"/>
  <c r="FP13" i="22"/>
  <c r="FW13" i="22"/>
  <c r="FP54" i="22"/>
  <c r="FW54" i="22"/>
  <c r="EP37" i="22"/>
  <c r="EI37" i="22"/>
  <c r="EP51" i="22"/>
  <c r="EI51" i="22"/>
  <c r="EP59" i="22"/>
  <c r="EI59" i="22"/>
  <c r="EP31" i="22"/>
  <c r="EI31" i="22"/>
  <c r="EP27" i="22"/>
  <c r="EI27" i="22"/>
  <c r="EI23" i="22"/>
  <c r="EP23" i="22"/>
  <c r="EP11" i="22"/>
  <c r="EI11" i="22"/>
  <c r="EP49" i="22"/>
  <c r="EI49" i="22"/>
  <c r="EP46" i="22"/>
  <c r="EI46" i="22"/>
  <c r="EI48" i="22"/>
  <c r="EP48" i="22"/>
  <c r="EP53" i="22"/>
  <c r="EI53" i="22"/>
  <c r="EP32" i="22"/>
  <c r="EI32" i="22"/>
  <c r="EP24" i="22"/>
  <c r="EI24" i="22"/>
  <c r="EP8" i="22"/>
  <c r="EI8" i="22"/>
  <c r="EI47" i="22"/>
  <c r="EP47" i="22"/>
  <c r="EI50" i="22"/>
  <c r="EP50" i="22"/>
  <c r="EP52" i="22"/>
  <c r="EI52" i="22"/>
  <c r="EI64" i="22"/>
  <c r="EP64" i="22"/>
  <c r="EI10" i="22"/>
  <c r="EP10" i="22"/>
  <c r="EP39" i="22"/>
  <c r="EI39" i="22"/>
  <c r="EI42" i="22"/>
  <c r="EP42" i="22"/>
  <c r="EI55" i="22"/>
  <c r="EP55" i="22"/>
  <c r="EW7" i="22"/>
  <c r="EP7" i="22"/>
  <c r="EI7" i="22"/>
  <c r="EI29" i="22"/>
  <c r="EP29" i="22"/>
  <c r="EP25" i="22"/>
  <c r="EI25" i="22"/>
  <c r="EP21" i="22"/>
  <c r="EI21" i="22"/>
  <c r="EP13" i="22"/>
  <c r="EI13" i="22"/>
  <c r="EI54" i="22"/>
  <c r="EP54" i="22"/>
  <c r="FD48" i="22"/>
  <c r="EW48" i="22"/>
  <c r="FD53" i="22"/>
  <c r="EW53" i="22"/>
  <c r="FD32" i="22"/>
  <c r="EW32" i="22"/>
  <c r="FD24" i="22"/>
  <c r="EW24" i="22"/>
  <c r="FD59" i="22"/>
  <c r="EW59" i="22"/>
  <c r="FD31" i="22"/>
  <c r="EW31" i="22"/>
  <c r="FD27" i="22"/>
  <c r="EW27" i="22"/>
  <c r="FD23" i="22"/>
  <c r="EW23" i="22"/>
  <c r="FD11" i="22"/>
  <c r="EW11" i="22"/>
  <c r="FD49" i="22"/>
  <c r="EW49" i="22"/>
  <c r="FD46" i="22"/>
  <c r="EW46" i="22"/>
  <c r="FD47" i="22"/>
  <c r="EW47" i="22"/>
  <c r="FD10" i="22"/>
  <c r="EW10" i="22"/>
  <c r="FD37" i="22"/>
  <c r="EW37" i="22"/>
  <c r="FD51" i="22"/>
  <c r="EW51" i="22"/>
  <c r="GL8" i="22"/>
  <c r="EW8" i="22"/>
  <c r="FD50" i="22"/>
  <c r="EW50" i="22"/>
  <c r="FD52" i="22"/>
  <c r="EW52" i="22"/>
  <c r="FD64" i="22"/>
  <c r="EW64" i="22"/>
  <c r="FD39" i="22"/>
  <c r="EW39" i="22"/>
  <c r="FD42" i="22"/>
  <c r="EW42" i="22"/>
  <c r="FD55" i="22"/>
  <c r="EW55" i="22"/>
  <c r="FD29" i="22"/>
  <c r="EW29" i="22"/>
  <c r="FD25" i="22"/>
  <c r="EW25" i="22"/>
  <c r="FD21" i="22"/>
  <c r="EW21" i="22"/>
  <c r="FD13" i="22"/>
  <c r="EW13" i="22"/>
  <c r="FD54" i="22"/>
  <c r="EW54" i="22"/>
  <c r="GL48" i="22"/>
  <c r="FK48" i="22"/>
  <c r="GL24" i="22"/>
  <c r="FK24" i="22"/>
  <c r="GL59" i="22"/>
  <c r="FK59" i="22"/>
  <c r="GL31" i="22"/>
  <c r="FK31" i="22"/>
  <c r="GL27" i="22"/>
  <c r="FK27" i="22"/>
  <c r="GL23" i="22"/>
  <c r="FK23" i="22"/>
  <c r="GL11" i="22"/>
  <c r="FK11" i="22"/>
  <c r="GL49" i="22"/>
  <c r="FK49" i="22"/>
  <c r="GL46" i="22"/>
  <c r="FK46" i="22"/>
  <c r="GL53" i="22"/>
  <c r="FK53" i="22"/>
  <c r="GL47" i="22"/>
  <c r="FK47" i="22"/>
  <c r="GL50" i="22"/>
  <c r="FK50" i="22"/>
  <c r="GL52" i="22"/>
  <c r="FK52" i="22"/>
  <c r="GL64" i="22"/>
  <c r="FK64" i="22"/>
  <c r="GL10" i="22"/>
  <c r="FK10" i="22"/>
  <c r="GL37" i="22"/>
  <c r="FK37" i="22"/>
  <c r="GL51" i="22"/>
  <c r="FK51" i="22"/>
  <c r="GL32" i="22"/>
  <c r="FK32" i="22"/>
  <c r="GL39" i="22"/>
  <c r="FK39" i="22"/>
  <c r="GL42" i="22"/>
  <c r="FK42" i="22"/>
  <c r="GL55" i="22"/>
  <c r="FK55" i="22"/>
  <c r="GL7" i="22"/>
  <c r="FK7" i="22"/>
  <c r="GL29" i="22"/>
  <c r="FK29" i="22"/>
  <c r="GL25" i="22"/>
  <c r="FK25" i="22"/>
  <c r="GL21" i="22"/>
  <c r="FK21" i="22"/>
  <c r="GL13" i="22"/>
  <c r="FK13" i="22"/>
  <c r="GL54" i="22"/>
  <c r="FK54" i="22"/>
  <c r="EB23" i="22"/>
  <c r="GE23" i="22"/>
  <c r="EB49" i="22"/>
  <c r="GE49" i="22"/>
  <c r="EB48" i="22"/>
  <c r="GE48" i="22"/>
  <c r="EB53" i="22"/>
  <c r="GE53" i="22"/>
  <c r="EB32" i="22"/>
  <c r="GE32" i="22"/>
  <c r="EB24" i="22"/>
  <c r="GE24" i="22"/>
  <c r="EB59" i="22"/>
  <c r="GE59" i="22"/>
  <c r="EB31" i="22"/>
  <c r="GE31" i="22"/>
  <c r="EB11" i="22"/>
  <c r="GE11" i="22"/>
  <c r="EB47" i="22"/>
  <c r="GE47" i="22"/>
  <c r="EB50" i="22"/>
  <c r="GE50" i="22"/>
  <c r="EB52" i="22"/>
  <c r="GE52" i="22"/>
  <c r="EB64" i="22"/>
  <c r="GE64" i="22"/>
  <c r="EB10" i="22"/>
  <c r="GE10" i="22"/>
  <c r="EB37" i="22"/>
  <c r="GE37" i="22"/>
  <c r="EB46" i="22"/>
  <c r="GE46" i="22"/>
  <c r="EB51" i="22"/>
  <c r="GE51" i="22"/>
  <c r="EB8" i="22"/>
  <c r="GE8" i="22"/>
  <c r="EB27" i="22"/>
  <c r="GE27" i="22"/>
  <c r="EB39" i="22"/>
  <c r="GE39" i="22"/>
  <c r="EB42" i="22"/>
  <c r="GE42" i="22"/>
  <c r="EB55" i="22"/>
  <c r="GE55" i="22"/>
  <c r="EB7" i="22"/>
  <c r="GE7" i="22"/>
  <c r="EB29" i="22"/>
  <c r="GE29" i="22"/>
  <c r="EB25" i="22"/>
  <c r="GE25" i="22"/>
  <c r="EB21" i="22"/>
  <c r="GE21" i="22"/>
  <c r="EB13" i="22"/>
  <c r="GE13" i="22"/>
  <c r="EB54" i="22"/>
  <c r="GE54" i="22"/>
  <c r="DQ42" i="22"/>
  <c r="DE42" i="22"/>
  <c r="DE35" i="22" s="1"/>
  <c r="DI40" i="22"/>
  <c r="DQ35" i="22"/>
  <c r="DC40" i="22"/>
  <c r="DQ40" i="22"/>
  <c r="DU39" i="22"/>
  <c r="DO39" i="22"/>
  <c r="DU42" i="22"/>
  <c r="DO42" i="22"/>
  <c r="DU37" i="22"/>
  <c r="DO37" i="22"/>
  <c r="DU46" i="22"/>
  <c r="DO46" i="22"/>
  <c r="DU48" i="22"/>
  <c r="DO48" i="22"/>
  <c r="DU51" i="22"/>
  <c r="DO51" i="22"/>
  <c r="DU53" i="22"/>
  <c r="DO53" i="22"/>
  <c r="DU32" i="22"/>
  <c r="DO32" i="22"/>
  <c r="DU24" i="22"/>
  <c r="DO24" i="22"/>
  <c r="DU8" i="22"/>
  <c r="DO8" i="22"/>
  <c r="CI10" i="22"/>
  <c r="DU59" i="22"/>
  <c r="DO59" i="22"/>
  <c r="DU31" i="22"/>
  <c r="DO31" i="22"/>
  <c r="DU27" i="22"/>
  <c r="DO27" i="22"/>
  <c r="DU23" i="22"/>
  <c r="DO23" i="22"/>
  <c r="DU11" i="22"/>
  <c r="DO11" i="22"/>
  <c r="CI7" i="22"/>
  <c r="CS7" i="22"/>
  <c r="DU49" i="22"/>
  <c r="DO49" i="22"/>
  <c r="DU47" i="22"/>
  <c r="DO47" i="22"/>
  <c r="DU50" i="22"/>
  <c r="DO50" i="22"/>
  <c r="DU52" i="22"/>
  <c r="DO52" i="22"/>
  <c r="DU64" i="22"/>
  <c r="DO64" i="22"/>
  <c r="DU10" i="22"/>
  <c r="DO10" i="22"/>
  <c r="CI8" i="22"/>
  <c r="DU55" i="22"/>
  <c r="DO55" i="22"/>
  <c r="DU7" i="22"/>
  <c r="DO7" i="22"/>
  <c r="DU29" i="22"/>
  <c r="DO29" i="22"/>
  <c r="DU25" i="22"/>
  <c r="DO25" i="22"/>
  <c r="DU21" i="22"/>
  <c r="DO21" i="22"/>
  <c r="DU13" i="22"/>
  <c r="DO13" i="22"/>
  <c r="CN7" i="22"/>
  <c r="DU54" i="22"/>
  <c r="DO54" i="22"/>
  <c r="DC10" i="22"/>
  <c r="DC14" i="22"/>
  <c r="DC18" i="22"/>
  <c r="DC22" i="22"/>
  <c r="DC26" i="22"/>
  <c r="DC30" i="22"/>
  <c r="DC67" i="22"/>
  <c r="DI7" i="22"/>
  <c r="DI15" i="22"/>
  <c r="DI19" i="22"/>
  <c r="DI23" i="22"/>
  <c r="DI27" i="22"/>
  <c r="DI31" i="22"/>
  <c r="DI65" i="22"/>
  <c r="DC7" i="22"/>
  <c r="FD7" i="22"/>
  <c r="FD8" i="22"/>
  <c r="FK8" i="22"/>
  <c r="FK9" i="22"/>
  <c r="DC37" i="22"/>
  <c r="DC46" i="22"/>
  <c r="DC53" i="22"/>
  <c r="DC54" i="22"/>
  <c r="DC49" i="22"/>
  <c r="DW38" i="22"/>
  <c r="DI38" i="22"/>
  <c r="DW42" i="22"/>
  <c r="DI42" i="22"/>
  <c r="DW46" i="22"/>
  <c r="DI46" i="22"/>
  <c r="DW50" i="22"/>
  <c r="DI50" i="22"/>
  <c r="DW54" i="22"/>
  <c r="DI54" i="22"/>
  <c r="DW61" i="22"/>
  <c r="DC11" i="22"/>
  <c r="DI11" i="22"/>
  <c r="DC15" i="22"/>
  <c r="DC19" i="22"/>
  <c r="DC23" i="22"/>
  <c r="DC27" i="22"/>
  <c r="DC31" i="22"/>
  <c r="DC38" i="22"/>
  <c r="DC43" i="22"/>
  <c r="DC50" i="22"/>
  <c r="DC63" i="22"/>
  <c r="DC64" i="22"/>
  <c r="DC48" i="22"/>
  <c r="DI8" i="22"/>
  <c r="DI12" i="22"/>
  <c r="DI16" i="22"/>
  <c r="DI24" i="22"/>
  <c r="DI28" i="22"/>
  <c r="DI32" i="22"/>
  <c r="DW39" i="22"/>
  <c r="DI39" i="22"/>
  <c r="DW43" i="22"/>
  <c r="DI43" i="22"/>
  <c r="DW47" i="22"/>
  <c r="DI47" i="22"/>
  <c r="DW51" i="22"/>
  <c r="DI51" i="22"/>
  <c r="DW55" i="22"/>
  <c r="DI55" i="22"/>
  <c r="DW62" i="22"/>
  <c r="DC8" i="22"/>
  <c r="DC12" i="22"/>
  <c r="DC16" i="22"/>
  <c r="DC24" i="22"/>
  <c r="DC28" i="22"/>
  <c r="DC32" i="22"/>
  <c r="DC39" i="22"/>
  <c r="DC44" i="22"/>
  <c r="DC51" i="22"/>
  <c r="DC59" i="22"/>
  <c r="DC65" i="22"/>
  <c r="DC55" i="22"/>
  <c r="DC47" i="22"/>
  <c r="DI9" i="22"/>
  <c r="DI13" i="22"/>
  <c r="DI17" i="22"/>
  <c r="DI21" i="22"/>
  <c r="DI25" i="22"/>
  <c r="DI29" i="22"/>
  <c r="DW44" i="22"/>
  <c r="DI44" i="22"/>
  <c r="DW48" i="22"/>
  <c r="DI48" i="22"/>
  <c r="DW52" i="22"/>
  <c r="DI52" i="22"/>
  <c r="DW58" i="22"/>
  <c r="DW63" i="22"/>
  <c r="DI63" i="22"/>
  <c r="DI67" i="22"/>
  <c r="DC9" i="22"/>
  <c r="DC13" i="22"/>
  <c r="DC17" i="22"/>
  <c r="DC21" i="22"/>
  <c r="DC25" i="22"/>
  <c r="DC29" i="22"/>
  <c r="DC45" i="22"/>
  <c r="DC52" i="22"/>
  <c r="DC42" i="22"/>
  <c r="DI10" i="22"/>
  <c r="DI14" i="22"/>
  <c r="DI18" i="22"/>
  <c r="DI22" i="22"/>
  <c r="DI26" i="22"/>
  <c r="DI30" i="22"/>
  <c r="DW37" i="22"/>
  <c r="DI37" i="22"/>
  <c r="DW41" i="22"/>
  <c r="DW45" i="22"/>
  <c r="DI45" i="22"/>
  <c r="DW49" i="22"/>
  <c r="DI49" i="22"/>
  <c r="DW53" i="22"/>
  <c r="DI53" i="22"/>
  <c r="DW59" i="22"/>
  <c r="DI59" i="22"/>
  <c r="DW64" i="22"/>
  <c r="DI64" i="22"/>
  <c r="DW66" i="22"/>
  <c r="DW36" i="22"/>
  <c r="DW40" i="22"/>
  <c r="DW67" i="22"/>
  <c r="DW65" i="22"/>
  <c r="CD30" i="22"/>
  <c r="CD22" i="22"/>
  <c r="CD14" i="22"/>
  <c r="CD26" i="22"/>
  <c r="CD18" i="22"/>
  <c r="CD31" i="22"/>
  <c r="CD27" i="22"/>
  <c r="CD23" i="22"/>
  <c r="CD19" i="22"/>
  <c r="CD15" i="22"/>
  <c r="CD32" i="22"/>
  <c r="CD28" i="22"/>
  <c r="CD24" i="22"/>
  <c r="CD16" i="22"/>
  <c r="CD12" i="22"/>
  <c r="CD7" i="22"/>
  <c r="CD29" i="22"/>
  <c r="CD25" i="22"/>
  <c r="CD21" i="22"/>
  <c r="CD17" i="22"/>
  <c r="CD13" i="22"/>
  <c r="CD53" i="22"/>
  <c r="CD65" i="22"/>
  <c r="CI54" i="22"/>
  <c r="CD9" i="22"/>
  <c r="CD39" i="22"/>
  <c r="CD51" i="22"/>
  <c r="CD52" i="22"/>
  <c r="CN16" i="22"/>
  <c r="CD47" i="22"/>
  <c r="CD59" i="22"/>
  <c r="CD64" i="22"/>
  <c r="CS37" i="22"/>
  <c r="CS67" i="22"/>
  <c r="CX17" i="22"/>
  <c r="CD44" i="22"/>
  <c r="CD42" i="22"/>
  <c r="CD67" i="22"/>
  <c r="CI13" i="22"/>
  <c r="CN51" i="22"/>
  <c r="CD10" i="22"/>
  <c r="CD45" i="22"/>
  <c r="CS26" i="22"/>
  <c r="CI14" i="22"/>
  <c r="CI44" i="22"/>
  <c r="CS54" i="22"/>
  <c r="CX26" i="22"/>
  <c r="CX59" i="22"/>
  <c r="CX64" i="22"/>
  <c r="CX32" i="22"/>
  <c r="CD46" i="22"/>
  <c r="CX39" i="22"/>
  <c r="CX52" i="22"/>
  <c r="CS21" i="22"/>
  <c r="CD48" i="22"/>
  <c r="CD11" i="22"/>
  <c r="CI17" i="22"/>
  <c r="CI24" i="22"/>
  <c r="CI28" i="22"/>
  <c r="CI32" i="22"/>
  <c r="CI39" i="22"/>
  <c r="CN8" i="22"/>
  <c r="CN11" i="22"/>
  <c r="CN15" i="22"/>
  <c r="CN22" i="22"/>
  <c r="CN26" i="22"/>
  <c r="CN30" i="22"/>
  <c r="CN37" i="22"/>
  <c r="CN45" i="22"/>
  <c r="CN59" i="22"/>
  <c r="CN64" i="22"/>
  <c r="CS10" i="22"/>
  <c r="CS13" i="22"/>
  <c r="CS17" i="22"/>
  <c r="CS24" i="22"/>
  <c r="CS28" i="22"/>
  <c r="CS32" i="22"/>
  <c r="CS43" i="22"/>
  <c r="CX54" i="22"/>
  <c r="CX30" i="22"/>
  <c r="CD8" i="22"/>
  <c r="CD38" i="22"/>
  <c r="CD43" i="22"/>
  <c r="CD50" i="22"/>
  <c r="CD54" i="22"/>
  <c r="CD63" i="22"/>
  <c r="CN54" i="22"/>
  <c r="CX10" i="22"/>
  <c r="CX13" i="22"/>
  <c r="CX24" i="22"/>
  <c r="CX28" i="22"/>
  <c r="CX15" i="22"/>
  <c r="CX22" i="22"/>
  <c r="CD37" i="22"/>
  <c r="CD55" i="22"/>
  <c r="CS31" i="22"/>
  <c r="CS12" i="22"/>
  <c r="CI11" i="22"/>
  <c r="CI15" i="22"/>
  <c r="CI22" i="22"/>
  <c r="CI26" i="22"/>
  <c r="CI30" i="22"/>
  <c r="CI37" i="22"/>
  <c r="CI45" i="22"/>
  <c r="CI50" i="22"/>
  <c r="CI53" i="22"/>
  <c r="CI59" i="22"/>
  <c r="CI64" i="22"/>
  <c r="CN10" i="22"/>
  <c r="CN13" i="22"/>
  <c r="CN17" i="22"/>
  <c r="CN24" i="22"/>
  <c r="CN28" i="22"/>
  <c r="CN32" i="22"/>
  <c r="CN39" i="22"/>
  <c r="CS8" i="22"/>
  <c r="CS11" i="22"/>
  <c r="CS15" i="22"/>
  <c r="CS30" i="22"/>
  <c r="CX7" i="22"/>
  <c r="CX14" i="22"/>
  <c r="CX18" i="22"/>
  <c r="CX25" i="22"/>
  <c r="CX29" i="22"/>
  <c r="CX44" i="22"/>
  <c r="CX48" i="22"/>
  <c r="CX63" i="22"/>
  <c r="CX67" i="22"/>
  <c r="CN43" i="22"/>
  <c r="CN47" i="22"/>
  <c r="CN52" i="22"/>
  <c r="CX45" i="22"/>
  <c r="CI12" i="22"/>
  <c r="CI16" i="22"/>
  <c r="CI19" i="22"/>
  <c r="CI23" i="22"/>
  <c r="CI27" i="22"/>
  <c r="CI31" i="22"/>
  <c r="CI42" i="22"/>
  <c r="CI46" i="22"/>
  <c r="CI51" i="22"/>
  <c r="CI65" i="22"/>
  <c r="CN44" i="22"/>
  <c r="CN48" i="22"/>
  <c r="CN63" i="22"/>
  <c r="CN67" i="22"/>
  <c r="CS9" i="22"/>
  <c r="CS16" i="22"/>
  <c r="CS19" i="22"/>
  <c r="CS23" i="22"/>
  <c r="CS27" i="22"/>
  <c r="CS38" i="22"/>
  <c r="CS42" i="22"/>
  <c r="CS46" i="22"/>
  <c r="CS51" i="22"/>
  <c r="CS65" i="22"/>
  <c r="CX50" i="22"/>
  <c r="CX53" i="22"/>
  <c r="CN31" i="22"/>
  <c r="CX21" i="22"/>
  <c r="CI63" i="22"/>
  <c r="CI43" i="22"/>
  <c r="CI47" i="22"/>
  <c r="CI52" i="22"/>
  <c r="CI55" i="22"/>
  <c r="CN50" i="22"/>
  <c r="CN53" i="22"/>
  <c r="CS39" i="22"/>
  <c r="CS47" i="22"/>
  <c r="CS52" i="22"/>
  <c r="CS55" i="22"/>
  <c r="CX9" i="22"/>
  <c r="CX12" i="22"/>
  <c r="CX16" i="22"/>
  <c r="CX19" i="22"/>
  <c r="CX23" i="22"/>
  <c r="CX27" i="22"/>
  <c r="CX31" i="22"/>
  <c r="CX38" i="22"/>
  <c r="CX42" i="22"/>
  <c r="CX46" i="22"/>
  <c r="CX51" i="22"/>
  <c r="CX65" i="22"/>
  <c r="CS48" i="22"/>
  <c r="CI18" i="22"/>
  <c r="CI21" i="22"/>
  <c r="CI25" i="22"/>
  <c r="CI29" i="22"/>
  <c r="CI48" i="22"/>
  <c r="CI67" i="22"/>
  <c r="CN9" i="22"/>
  <c r="CN12" i="22"/>
  <c r="CN19" i="22"/>
  <c r="CN23" i="22"/>
  <c r="CN27" i="22"/>
  <c r="CN38" i="22"/>
  <c r="CN42" i="22"/>
  <c r="CN46" i="22"/>
  <c r="CN65" i="22"/>
  <c r="CS14" i="22"/>
  <c r="CS18" i="22"/>
  <c r="CS25" i="22"/>
  <c r="CS29" i="22"/>
  <c r="CS44" i="22"/>
  <c r="CS63" i="22"/>
  <c r="CX43" i="22"/>
  <c r="CX47" i="22"/>
  <c r="CX55" i="22"/>
  <c r="CN55" i="22"/>
  <c r="CS22" i="22"/>
  <c r="CS45" i="22"/>
  <c r="CS50" i="22"/>
  <c r="CS53" i="22"/>
  <c r="CS59" i="22"/>
  <c r="CS64" i="22"/>
  <c r="CI38" i="22"/>
  <c r="CN14" i="22"/>
  <c r="CN18" i="22"/>
  <c r="CN21" i="22"/>
  <c r="CN25" i="22"/>
  <c r="CN29" i="22"/>
  <c r="CX8" i="22"/>
  <c r="CX11" i="22"/>
  <c r="CX37" i="22"/>
  <c r="AD48" i="21"/>
  <c r="AD32" i="21"/>
  <c r="AD29" i="21"/>
  <c r="AD22" i="21"/>
  <c r="AD31" i="21"/>
  <c r="AD30" i="21"/>
  <c r="AD27" i="21"/>
  <c r="AD26" i="21"/>
  <c r="AD24" i="21"/>
  <c r="AD23" i="21"/>
  <c r="AD25" i="21"/>
  <c r="AD28" i="21"/>
  <c r="AD9" i="21"/>
  <c r="AD8" i="21"/>
  <c r="AD7" i="21"/>
  <c r="AH12" i="21"/>
  <c r="BL12" i="21" s="1"/>
  <c r="AH14" i="21"/>
  <c r="BL14" i="21" s="1"/>
  <c r="AD11" i="21"/>
  <c r="BG11" i="21" s="1"/>
  <c r="CK11" i="21" s="1"/>
  <c r="AH11" i="21"/>
  <c r="BL11" i="21" s="1"/>
  <c r="AH17" i="21"/>
  <c r="BL17" i="21" s="1"/>
  <c r="AH15" i="21"/>
  <c r="BL15" i="21" s="1"/>
  <c r="AD16" i="21"/>
  <c r="BG16" i="21" s="1"/>
  <c r="CK16" i="21" s="1"/>
  <c r="AH16" i="21"/>
  <c r="BL16" i="21" s="1"/>
  <c r="AD17" i="21"/>
  <c r="BG17" i="21" s="1"/>
  <c r="CK17" i="21" s="1"/>
  <c r="AD13" i="21"/>
  <c r="BG13" i="21" s="1"/>
  <c r="CK13" i="21" s="1"/>
  <c r="AH13" i="21"/>
  <c r="BL13" i="21" s="1"/>
  <c r="AD14" i="21"/>
  <c r="BG14" i="21" s="1"/>
  <c r="CK14" i="21" s="1"/>
  <c r="AD12" i="21"/>
  <c r="BG12" i="21" s="1"/>
  <c r="CK12" i="21" s="1"/>
  <c r="AD15" i="21"/>
  <c r="BG15" i="21" s="1"/>
  <c r="CK15" i="21" s="1"/>
  <c r="AH19" i="21"/>
  <c r="BL19" i="21" s="1"/>
  <c r="AD19" i="21"/>
  <c r="BG19" i="21" s="1"/>
  <c r="CK19" i="21" s="1"/>
  <c r="AD20" i="21"/>
  <c r="BG20" i="21" s="1"/>
  <c r="CK20" i="21" s="1"/>
  <c r="AH20" i="21"/>
  <c r="BL20" i="21" s="1"/>
  <c r="AD31" i="17"/>
  <c r="AD39" i="17"/>
  <c r="AD26" i="17"/>
  <c r="AD37" i="17"/>
  <c r="EE5" i="22" l="1"/>
  <c r="AT20" i="22" s="1"/>
  <c r="DC20" i="22" s="1"/>
  <c r="CN35" i="22"/>
  <c r="DU35" i="22"/>
  <c r="CN20" i="22"/>
  <c r="CD20" i="22"/>
  <c r="EB20" i="22"/>
  <c r="DO20" i="22"/>
  <c r="CS20" i="22"/>
  <c r="CI20" i="22"/>
  <c r="AT41" i="22"/>
  <c r="AP7" i="22"/>
  <c r="AG48" i="21"/>
  <c r="AH48" i="21"/>
  <c r="DU20" i="22" l="1"/>
  <c r="FD20" i="22"/>
  <c r="FK20" i="22"/>
  <c r="DI20" i="22"/>
  <c r="FP20" i="22"/>
  <c r="GE20" i="22"/>
  <c r="EW20" i="22"/>
  <c r="CX20" i="22"/>
  <c r="FW20" i="22"/>
  <c r="GL20" i="22"/>
  <c r="EI20" i="22"/>
  <c r="EP20" i="22"/>
  <c r="AT66" i="22"/>
  <c r="AT58" i="22"/>
  <c r="AT56" i="22"/>
  <c r="AT36" i="22"/>
  <c r="FP41" i="22"/>
  <c r="FW41" i="22"/>
  <c r="EI41" i="22"/>
  <c r="EP41" i="22"/>
  <c r="FD41" i="22"/>
  <c r="EW41" i="22"/>
  <c r="GL41" i="22"/>
  <c r="FK41" i="22"/>
  <c r="DU41" i="22"/>
  <c r="GE41" i="22"/>
  <c r="EB41" i="22"/>
  <c r="DO41" i="22"/>
  <c r="DI41" i="22"/>
  <c r="DC41" i="22"/>
  <c r="CX41" i="22"/>
  <c r="CD41" i="22"/>
  <c r="CS41" i="22"/>
  <c r="CI41" i="22"/>
  <c r="CN41" i="22"/>
  <c r="FK36" i="22" l="1"/>
  <c r="FP36" i="22"/>
  <c r="EW36" i="22"/>
  <c r="GE36" i="22"/>
  <c r="EB36" i="22"/>
  <c r="DU36" i="22"/>
  <c r="DO36" i="22"/>
  <c r="EP36" i="22"/>
  <c r="FW36" i="22"/>
  <c r="EI36" i="22"/>
  <c r="FD36" i="22"/>
  <c r="GL36" i="22"/>
  <c r="DI36" i="22"/>
  <c r="CD36" i="22"/>
  <c r="CN36" i="22"/>
  <c r="CS36" i="22"/>
  <c r="CI36" i="22"/>
  <c r="DC36" i="22"/>
  <c r="CX36" i="22"/>
  <c r="FP56" i="22"/>
  <c r="EI56" i="22"/>
  <c r="EW56" i="22"/>
  <c r="GL56" i="22"/>
  <c r="FK56" i="22"/>
  <c r="EP56" i="22"/>
  <c r="EP35" i="22" s="1"/>
  <c r="AT57" i="22" s="1"/>
  <c r="EB56" i="22"/>
  <c r="DI56" i="22"/>
  <c r="DC56" i="22"/>
  <c r="GE56" i="22"/>
  <c r="FD56" i="22"/>
  <c r="DU56" i="22"/>
  <c r="DO56" i="22"/>
  <c r="FW56" i="22"/>
  <c r="FK58" i="22"/>
  <c r="EP58" i="22"/>
  <c r="DU58" i="22"/>
  <c r="EW58" i="22"/>
  <c r="DO58" i="22"/>
  <c r="FD58" i="22"/>
  <c r="GE58" i="22"/>
  <c r="FW58" i="22"/>
  <c r="EI58" i="22"/>
  <c r="GL58" i="22"/>
  <c r="EB58" i="22"/>
  <c r="FP58" i="22"/>
  <c r="DI58" i="22"/>
  <c r="CI58" i="22"/>
  <c r="CD58" i="22"/>
  <c r="CX58" i="22"/>
  <c r="CS58" i="22"/>
  <c r="DC58" i="22"/>
  <c r="CN58" i="22"/>
  <c r="FK66" i="22"/>
  <c r="EW66" i="22"/>
  <c r="EI66" i="22"/>
  <c r="FD66" i="22"/>
  <c r="GL66" i="22"/>
  <c r="FW66" i="22"/>
  <c r="FP66" i="22"/>
  <c r="EP66" i="22"/>
  <c r="GE66" i="22"/>
  <c r="EB66" i="22"/>
  <c r="DU66" i="22"/>
  <c r="DO66" i="22"/>
  <c r="DI66" i="22"/>
  <c r="CI66" i="22"/>
  <c r="CN66" i="22"/>
  <c r="DC66" i="22"/>
  <c r="CX66" i="22"/>
  <c r="CD66" i="22"/>
  <c r="CS66" i="22"/>
  <c r="EI57" i="22" l="1"/>
  <c r="FP57" i="22"/>
  <c r="EP57" i="22"/>
  <c r="EW57" i="22"/>
  <c r="GL57" i="22"/>
  <c r="GE57" i="22"/>
  <c r="FK57" i="22"/>
  <c r="EB57" i="22"/>
  <c r="DI57" i="22"/>
  <c r="DC57" i="22"/>
  <c r="FW57" i="22"/>
  <c r="FW35" i="22" s="1"/>
  <c r="AT62" i="22" s="1"/>
  <c r="DO57" i="22"/>
  <c r="DU57" i="22"/>
  <c r="FD57" i="22"/>
  <c r="FD35" i="22" s="1"/>
  <c r="FK62" i="22" l="1"/>
  <c r="EW62" i="22"/>
  <c r="DO62" i="22"/>
  <c r="FD62" i="22"/>
  <c r="GE62" i="22"/>
  <c r="FP62" i="22"/>
  <c r="EI62" i="22"/>
  <c r="GL62" i="22"/>
  <c r="DU62" i="22"/>
  <c r="EB62" i="22"/>
  <c r="FW62" i="22"/>
  <c r="EP62" i="22"/>
  <c r="CD62" i="22"/>
  <c r="CS62" i="22"/>
  <c r="CI62" i="22"/>
  <c r="CX62" i="22"/>
  <c r="DI62" i="22"/>
  <c r="CN62" i="22"/>
  <c r="DC62" i="22"/>
  <c r="AT61" i="22"/>
  <c r="AT60" i="22"/>
  <c r="FW60" i="22" l="1"/>
  <c r="EW60" i="22"/>
  <c r="FP60" i="22"/>
  <c r="EI60" i="22"/>
  <c r="EP60" i="22"/>
  <c r="FK60" i="22"/>
  <c r="EB60" i="22"/>
  <c r="GL60" i="22"/>
  <c r="GE60" i="22"/>
  <c r="DU60" i="22"/>
  <c r="FD60" i="22"/>
  <c r="DO60" i="22"/>
  <c r="FK61" i="22"/>
  <c r="GE61" i="22"/>
  <c r="EW61" i="22"/>
  <c r="FP61" i="22"/>
  <c r="DO61" i="22"/>
  <c r="FD61" i="22"/>
  <c r="EB61" i="22"/>
  <c r="FW61" i="22"/>
  <c r="FX61" i="22" s="1"/>
  <c r="DU61" i="22"/>
  <c r="EI61" i="22"/>
  <c r="EP61" i="22"/>
  <c r="GL61" i="22"/>
  <c r="DI61" i="22"/>
  <c r="CD61" i="22"/>
  <c r="DC61" i="22"/>
  <c r="CI61" i="22"/>
  <c r="CS61" i="22"/>
  <c r="CX61" i="22"/>
  <c r="CN61" i="22"/>
  <c r="FX60" i="22" l="1"/>
  <c r="FX36" i="22"/>
  <c r="FX52" i="22"/>
  <c r="FX45" i="22"/>
  <c r="FX38" i="22"/>
  <c r="FX54" i="22"/>
  <c r="FX47" i="22"/>
  <c r="FX63" i="22"/>
  <c r="FX55" i="22"/>
  <c r="FX48" i="22"/>
  <c r="FX50" i="22"/>
  <c r="FX59" i="22"/>
  <c r="FX40" i="22"/>
  <c r="FX64" i="22"/>
  <c r="FX49" i="22"/>
  <c r="FX42" i="22"/>
  <c r="FX62" i="22"/>
  <c r="FX51" i="22"/>
  <c r="FX67" i="22"/>
  <c r="FX39" i="22"/>
  <c r="FX65" i="22"/>
  <c r="FX43" i="22"/>
  <c r="FX44" i="22"/>
  <c r="FX37" i="22"/>
  <c r="FX53" i="22"/>
  <c r="FX46" i="22"/>
  <c r="FX66" i="22"/>
  <c r="FX41" i="22"/>
  <c r="FX56" i="22"/>
  <c r="FX58" i="22"/>
  <c r="FX57" i="22"/>
  <c r="AE61" i="22"/>
  <c r="AP61" i="22" l="1"/>
  <c r="AI58" i="22"/>
  <c r="AJ58" i="22" s="1"/>
  <c r="AP56" i="22"/>
  <c r="AP57" i="22"/>
  <c r="AE44" i="22"/>
  <c r="AE40" i="22"/>
  <c r="AE51" i="22"/>
  <c r="AE50" i="22"/>
  <c r="AE47" i="22"/>
  <c r="AE48" i="22"/>
  <c r="AE54" i="22"/>
  <c r="AE45" i="22"/>
  <c r="AE52" i="22"/>
  <c r="AE42" i="22"/>
  <c r="AE64" i="22"/>
  <c r="AE55" i="22"/>
  <c r="AE41" i="22"/>
  <c r="AE67" i="22"/>
  <c r="AE58" i="22"/>
  <c r="AE38" i="22"/>
  <c r="AE43" i="22"/>
  <c r="AE63" i="22"/>
  <c r="AE49" i="22"/>
  <c r="AE66" i="22"/>
  <c r="AE37" i="22"/>
  <c r="AE46" i="22"/>
  <c r="AE53" i="22"/>
  <c r="AE60" i="22"/>
  <c r="AE39" i="22"/>
  <c r="AE62" i="22"/>
  <c r="AE59" i="22"/>
  <c r="AE65" i="22"/>
  <c r="AE36" i="22"/>
  <c r="AI52" i="22" l="1"/>
  <c r="AJ52" i="22" s="1"/>
  <c r="AP52" i="22"/>
  <c r="AP50" i="22"/>
  <c r="AP67" i="22"/>
  <c r="AP66" i="22"/>
  <c r="AP46" i="22"/>
  <c r="AI45" i="22"/>
  <c r="AJ45" i="22" s="1"/>
  <c r="AP45" i="22"/>
  <c r="AP59" i="22"/>
  <c r="AP39" i="22"/>
  <c r="AI39" i="22"/>
  <c r="AJ39" i="22" s="1"/>
  <c r="AP41" i="22"/>
  <c r="AP36" i="22"/>
  <c r="AP43" i="22"/>
  <c r="AP38" i="22"/>
  <c r="AI40" i="22"/>
  <c r="AJ40" i="22" s="1"/>
  <c r="AP40" i="22"/>
  <c r="AI62" i="22"/>
  <c r="AJ62" i="22" s="1"/>
  <c r="AP65" i="22"/>
  <c r="AI51" i="22"/>
  <c r="AJ51" i="22" s="1"/>
  <c r="AP51" i="22"/>
  <c r="AP47" i="22"/>
  <c r="AI47" i="22"/>
  <c r="AJ47" i="22" s="1"/>
  <c r="AP49" i="22"/>
  <c r="AI49" i="22"/>
  <c r="AJ49" i="22" s="1"/>
  <c r="AP64" i="22"/>
  <c r="AP63" i="22"/>
  <c r="AI42" i="22"/>
  <c r="AJ42" i="22" s="1"/>
  <c r="AP42" i="22"/>
  <c r="AP37" i="22"/>
  <c r="AP53" i="22"/>
  <c r="AI53" i="22"/>
  <c r="AJ53" i="22" s="1"/>
  <c r="AP48" i="22"/>
  <c r="AP60" i="22"/>
  <c r="AI55" i="22"/>
  <c r="AJ55" i="22" s="1"/>
  <c r="AP55" i="22"/>
  <c r="AP62" i="22"/>
  <c r="AP54" i="22"/>
  <c r="AP58" i="22"/>
  <c r="AP44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Paul_Alison</author>
  </authors>
  <commentList>
    <comment ref="AI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If more than 10 events, takes best 10 scores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Paul_Alison</author>
  </authors>
  <commentList>
    <comment ref="AD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If more than 10 events, takes best 10 scores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Crawshaw</author>
  </authors>
  <commentList>
    <comment ref="AH10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AM10" authorId="0" shapeId="0" xr:uid="{51BB5880-72CF-474D-9DEA-C70B0F58108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AR10" authorId="0" shapeId="0" xr:uid="{3ACC89AE-7F17-43A3-8D34-1C07596EFA2B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AW10" authorId="0" shapeId="0" xr:uid="{D7717ED0-BC2F-422C-AB19-AEAFB15861AC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BB10" authorId="0" shapeId="0" xr:uid="{3D161D6F-9C80-4FAD-BD90-2E91F18E00A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BG10" authorId="0" shapeId="0" xr:uid="{12A5DBB1-C3AF-4D27-93A9-3AB996D45F19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BL10" authorId="0" shapeId="0" xr:uid="{9B38A42A-0EEC-4E8C-9514-9481F50F7EE6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BQ10" authorId="0" shapeId="0" xr:uid="{935DFDDB-39CD-498B-A793-65F8A9E94367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BV10" authorId="0" shapeId="0" xr:uid="{1A23B306-BF84-4F50-A740-E8D24340567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CA10" authorId="0" shapeId="0" xr:uid="{4CD918AC-B3DB-4F8B-9A27-F003E8AF42E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CF10" authorId="0" shapeId="0" xr:uid="{54E15E34-6866-4AA7-BC6C-27C957293A83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CK10" authorId="0" shapeId="0" xr:uid="{D779C85A-E788-42A2-98EF-A01357186DD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AH18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AM18" authorId="0" shapeId="0" xr:uid="{D69FB62B-4967-4BF0-8F00-0214609CE8DE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AR18" authorId="0" shapeId="0" xr:uid="{21F5E31B-7FCD-432B-A678-48CE3826715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AW18" authorId="0" shapeId="0" xr:uid="{EFFEB501-9559-447A-BF27-16CF05454C9F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BB18" authorId="0" shapeId="0" xr:uid="{297AADB2-1CE6-4C76-822C-3AB9A886F0DB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BG18" authorId="0" shapeId="0" xr:uid="{3B0E7CED-EDBC-40E3-B34D-D86343270CC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BL18" authorId="0" shapeId="0" xr:uid="{3A9C962A-0D65-4924-8622-771582C3B74E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BQ18" authorId="0" shapeId="0" xr:uid="{CE639DD0-2140-4EEA-9A89-9C65C08D5B5A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BV18" authorId="0" shapeId="0" xr:uid="{A1D66D56-4983-4631-BD5B-2193279887E2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CA18" authorId="0" shapeId="0" xr:uid="{5B077DB5-C408-47F0-B36C-2A28304F0629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CF18" authorId="0" shapeId="0" xr:uid="{67B178E0-7FB3-41E9-AD56-F8CB4CB1B46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CK18" authorId="0" shapeId="0" xr:uid="{3C95A5F5-7AC7-44D2-9CED-44FC5BDE6BDD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AH21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AM21" authorId="0" shapeId="0" xr:uid="{3A15FF02-8241-404C-A980-3B12B39D94D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AR21" authorId="0" shapeId="0" xr:uid="{C0728187-9594-4337-A314-32F6F6CE7603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AW21" authorId="0" shapeId="0" xr:uid="{2AF90F9B-7B3B-4133-94C6-41BA2693F2DB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BB21" authorId="0" shapeId="0" xr:uid="{21236D1F-CE97-4083-81FA-D94F2C239542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BG21" authorId="0" shapeId="0" xr:uid="{620DB5A9-0FCC-4A06-A354-D04CC677F545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BL21" authorId="0" shapeId="0" xr:uid="{097D54EC-A746-49D2-A768-70FF33D61F04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BQ21" authorId="0" shapeId="0" xr:uid="{6F7A7221-2873-423E-B322-EB40BD9412D1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BV21" authorId="0" shapeId="0" xr:uid="{61FC2994-A15E-43B9-B431-BC88B84B0B5E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CA21" authorId="0" shapeId="0" xr:uid="{4533946A-2408-4133-BC00-9A9A351DFA53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CF21" authorId="0" shapeId="0" xr:uid="{E38A4F6F-1A35-4F0B-9ECF-58DE25DA44C5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CK21" authorId="0" shapeId="0" xr:uid="{4A7C05D5-2A32-4687-848D-9365808231C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Paul_Alison</author>
    <author>Mark Crawshaw</author>
  </authors>
  <commentList>
    <comment ref="AJ3" authorId="0" shapeId="0" xr:uid="{3EF39D11-F2EA-4852-B73D-706783B46F4B}">
      <text>
        <r>
          <rPr>
            <sz val="9"/>
            <color indexed="81"/>
            <rFont val="Tahoma"/>
            <family val="2"/>
          </rPr>
          <t xml:space="preserve">
If more than 10 events, takes best 10 scores</t>
        </r>
      </text>
    </comment>
    <comment ref="BZ10" authorId="1" shapeId="0" xr:uid="{FE1F03C3-D26C-4EEC-A083-9A8BFA04B196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DX10" authorId="1" shapeId="0" xr:uid="{63CE2506-265F-43CE-802D-A27282EBB91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EE10" authorId="1" shapeId="0" xr:uid="{6ED91501-4550-4FF9-BDB5-B4364518D546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EL10" authorId="1" shapeId="0" xr:uid="{42E3E4DF-72CC-4250-876C-7A5A931CF57F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ES10" authorId="1" shapeId="0" xr:uid="{457090C9-1660-4F4E-BE96-84D70E4F0AA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EZ10" authorId="1" shapeId="0" xr:uid="{8F70FFA9-CF47-40F9-B939-8EE3581A96AA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FG10" authorId="1" shapeId="0" xr:uid="{A946DC34-AD6C-4CD0-92B5-FEB525AA4A2F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FS10" authorId="1" shapeId="0" xr:uid="{691DB308-DFD8-4D37-B0ED-9C8850B4BA9C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GA10" authorId="1" shapeId="0" xr:uid="{DBD04529-5DF7-4D52-B6A0-5170358B740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GH10" authorId="1" shapeId="0" xr:uid="{0F02308C-B8C8-4A0F-B55B-79122BDC02F2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GO10" authorId="1" shapeId="0" xr:uid="{AF9E1B7B-282B-4B0C-96A0-77FAC41E65A5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</t>
        </r>
      </text>
    </comment>
    <comment ref="BZ18" authorId="1" shapeId="0" xr:uid="{6FC55CA8-4DE4-4482-8691-F81FE36EF2BC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DX18" authorId="1" shapeId="0" xr:uid="{0BE133E6-6763-4696-97D2-8C6B8638C4AA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EE18" authorId="1" shapeId="0" xr:uid="{62EFC70C-9C45-40D5-804B-E53BF8129EC5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EL18" authorId="1" shapeId="0" xr:uid="{06EDE690-8C9D-4809-BA18-277194B03259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ES18" authorId="1" shapeId="0" xr:uid="{99084A19-A2C5-45B2-89C0-E35B8A9248FD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EZ18" authorId="1" shapeId="0" xr:uid="{C6AF37B0-9C54-4BD6-8FD9-4F9446F9BC19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FG18" authorId="1" shapeId="0" xr:uid="{150BF98B-3188-48FC-BB49-B225035971C5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FS18" authorId="1" shapeId="0" xr:uid="{436F3F9E-FBD6-4A84-85AA-BA6F6D07D1F2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GA18" authorId="1" shapeId="0" xr:uid="{740CF612-94EA-4EF2-86F3-661409A1AB13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GH18" authorId="1" shapeId="0" xr:uid="{83A1F7B3-D962-404F-9781-A4659A1D58A2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GO18" authorId="1" shapeId="0" xr:uid="{99E09D12-9602-4891-996E-52B1874F95F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R4
</t>
        </r>
      </text>
    </comment>
    <comment ref="BZ21" authorId="1" shapeId="0" xr:uid="{1FC45B94-ADF9-48F5-A97F-2D6D7889B0A3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DX21" authorId="1" shapeId="0" xr:uid="{998EB0A1-3875-4A93-9E91-AFCDBFD3494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EE21" authorId="1" shapeId="0" xr:uid="{EBB25006-FA9E-40A1-B9AA-86B22A8B3A36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EL21" authorId="1" shapeId="0" xr:uid="{2B1759FF-9346-4BAB-877D-102137D047F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ES21" authorId="1" shapeId="0" xr:uid="{420D39B1-4D5A-4B80-A554-08921A2B1985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EZ21" authorId="1" shapeId="0" xr:uid="{D01681DF-5067-4214-960A-33099B4DF62A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FG21" authorId="1" shapeId="0" xr:uid="{0339C5CF-CD38-41A0-851F-12C51E6C2424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FS21" authorId="1" shapeId="0" xr:uid="{0B8832D0-831B-4FB1-B4FC-1F9B171AED88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GA21" authorId="1" shapeId="0" xr:uid="{FDA4265F-155D-40D8-9273-8A859AAEB7C5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GH21" authorId="1" shapeId="0" xr:uid="{B34329A0-886B-45C1-9F76-94E4849B687C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GO21" authorId="1" shapeId="0" xr:uid="{8A874D7A-F58A-4EA3-8D01-E41B26D5F380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R1</t>
        </r>
      </text>
    </comment>
    <comment ref="Y40" authorId="1" shapeId="0" xr:uid="{DE1C90AC-0967-4175-B949-631BF6E6675F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remoived
</t>
        </r>
      </text>
    </comment>
    <comment ref="Y42" authorId="1" shapeId="0" xr:uid="{29D9BEFB-70A0-4381-9AA0-B5E1366FA76F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removed</t>
        </r>
      </text>
    </comment>
    <comment ref="AA42" authorId="1" shapeId="0" xr:uid="{E9374094-EF65-41A8-91C6-18ED31F178B3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tremoved</t>
        </r>
      </text>
    </comment>
    <comment ref="Y55" authorId="1" shapeId="0" xr:uid="{6F079C5E-8E32-4E18-9C31-C924E5523383}">
      <text>
        <r>
          <rPr>
            <b/>
            <sz val="9"/>
            <color indexed="81"/>
            <rFont val="Tahoma"/>
            <charset val="1"/>
          </rPr>
          <t>Mark Crawshaw:</t>
        </r>
        <r>
          <rPr>
            <sz val="9"/>
            <color indexed="81"/>
            <rFont val="Tahoma"/>
            <charset val="1"/>
          </rPr>
          <t xml:space="preserve">
points removed</t>
        </r>
      </text>
    </comment>
  </commentList>
</comments>
</file>

<file path=xl/sharedStrings.xml><?xml version="1.0" encoding="utf-8"?>
<sst xmlns="http://schemas.openxmlformats.org/spreadsheetml/2006/main" count="2423" uniqueCount="656">
  <si>
    <t>Date</t>
  </si>
  <si>
    <t>Distance</t>
  </si>
  <si>
    <t>Race</t>
  </si>
  <si>
    <t>R</t>
  </si>
  <si>
    <t>F</t>
  </si>
  <si>
    <t>X-C</t>
  </si>
  <si>
    <t>M</t>
  </si>
  <si>
    <t>Surface</t>
  </si>
  <si>
    <t>Running total</t>
  </si>
  <si>
    <t>Total</t>
  </si>
  <si>
    <t>Name</t>
  </si>
  <si>
    <t>T</t>
  </si>
  <si>
    <t>Wirksworth</t>
  </si>
  <si>
    <t>Black Rocks FR</t>
  </si>
  <si>
    <t>BDL 1 X-C (SP)</t>
  </si>
  <si>
    <t>Tunnels &amp; Trails</t>
  </si>
  <si>
    <t>Paul</t>
  </si>
  <si>
    <t>Dave</t>
  </si>
  <si>
    <t>Rob</t>
  </si>
  <si>
    <t>Chris</t>
  </si>
  <si>
    <t>Martin</t>
  </si>
  <si>
    <t>Ricky</t>
  </si>
  <si>
    <t>Ceri</t>
  </si>
  <si>
    <t>Elaine</t>
  </si>
  <si>
    <t>Peter</t>
  </si>
  <si>
    <t>Emma</t>
  </si>
  <si>
    <t>Nicky</t>
  </si>
  <si>
    <t>Mike</t>
  </si>
  <si>
    <t>Sandy</t>
  </si>
  <si>
    <t>Eva</t>
  </si>
  <si>
    <t>John</t>
  </si>
  <si>
    <t>James</t>
  </si>
  <si>
    <t>SL Undulator</t>
  </si>
  <si>
    <t>WRC Incline Race</t>
  </si>
  <si>
    <t>Andy</t>
  </si>
  <si>
    <t>Cat</t>
  </si>
  <si>
    <t>L40</t>
  </si>
  <si>
    <t>L35</t>
  </si>
  <si>
    <t>SM</t>
  </si>
  <si>
    <t>M40</t>
  </si>
  <si>
    <t>M50</t>
  </si>
  <si>
    <t>Matt</t>
  </si>
  <si>
    <t>ACTUAL</t>
  </si>
  <si>
    <t>PLACES</t>
  </si>
  <si>
    <t>Mark</t>
  </si>
  <si>
    <t>Jackie</t>
  </si>
  <si>
    <t>Handicap times</t>
  </si>
  <si>
    <t>Average score</t>
  </si>
  <si>
    <t>No. of scoring events</t>
  </si>
  <si>
    <t>Bob</t>
  </si>
  <si>
    <t>T'owd Man</t>
  </si>
  <si>
    <t>Deborah</t>
  </si>
  <si>
    <t>Rachel</t>
  </si>
  <si>
    <t>Harriet</t>
  </si>
  <si>
    <t>Harry</t>
  </si>
  <si>
    <t xml:space="preserve">John </t>
  </si>
  <si>
    <t>Race no.</t>
  </si>
  <si>
    <t>Steph</t>
  </si>
  <si>
    <t>Brian</t>
  </si>
  <si>
    <t>Derby 10k</t>
  </si>
  <si>
    <t>Ramathon</t>
  </si>
  <si>
    <t>Any WTPR</t>
  </si>
  <si>
    <t>Handicap</t>
  </si>
  <si>
    <t>Data</t>
  </si>
  <si>
    <t>Stephen</t>
  </si>
  <si>
    <t>Proposed handicap</t>
  </si>
  <si>
    <t>Time</t>
  </si>
  <si>
    <t>Mins</t>
  </si>
  <si>
    <t>Secs</t>
  </si>
  <si>
    <t>mins</t>
  </si>
  <si>
    <t>secs</t>
  </si>
  <si>
    <t xml:space="preserve">Event </t>
  </si>
  <si>
    <t>Ratio</t>
  </si>
  <si>
    <t>Rank</t>
  </si>
  <si>
    <t>Clare</t>
  </si>
  <si>
    <t>Jenny</t>
  </si>
  <si>
    <t>Jo</t>
  </si>
  <si>
    <t>Bill</t>
  </si>
  <si>
    <t>Ania</t>
  </si>
  <si>
    <t>Alex</t>
  </si>
  <si>
    <t>Stone</t>
  </si>
  <si>
    <t>Soloman</t>
  </si>
  <si>
    <t>Moncaster</t>
  </si>
  <si>
    <t>Rose</t>
  </si>
  <si>
    <t>Hathaway</t>
  </si>
  <si>
    <t>Lander</t>
  </si>
  <si>
    <t>Ames</t>
  </si>
  <si>
    <t>Lisa</t>
  </si>
  <si>
    <t>Radley</t>
  </si>
  <si>
    <t>Butt</t>
  </si>
  <si>
    <t>Quigley</t>
  </si>
  <si>
    <t>Brown</t>
  </si>
  <si>
    <t>Wooliscroft</t>
  </si>
  <si>
    <t>Christmas</t>
  </si>
  <si>
    <t>King</t>
  </si>
  <si>
    <t>Potter</t>
  </si>
  <si>
    <t>Gillott</t>
  </si>
  <si>
    <t>Johnston</t>
  </si>
  <si>
    <t>Shaw</t>
  </si>
  <si>
    <t>Spencer</t>
  </si>
  <si>
    <t>Watson</t>
  </si>
  <si>
    <t>Crawshaw</t>
  </si>
  <si>
    <t>Birch</t>
  </si>
  <si>
    <t>Briggs</t>
  </si>
  <si>
    <t>Godfrey</t>
  </si>
  <si>
    <t>Clements</t>
  </si>
  <si>
    <t>Holmes</t>
  </si>
  <si>
    <t>Curzon</t>
  </si>
  <si>
    <t>Solomon</t>
  </si>
  <si>
    <t>Clemmitt</t>
  </si>
  <si>
    <t>Alun</t>
  </si>
  <si>
    <t>Richards Jones</t>
  </si>
  <si>
    <t>Ludlam</t>
  </si>
  <si>
    <t>Emery</t>
  </si>
  <si>
    <t>Dowson</t>
  </si>
  <si>
    <t xml:space="preserve">Matt </t>
  </si>
  <si>
    <t>Smith</t>
  </si>
  <si>
    <t>Wardle</t>
  </si>
  <si>
    <t>Stewart</t>
  </si>
  <si>
    <t>Tracey</t>
  </si>
  <si>
    <t>Harlin</t>
  </si>
  <si>
    <t>Cole_Morgan</t>
  </si>
  <si>
    <t>Rebecca</t>
  </si>
  <si>
    <t>Bevan</t>
  </si>
  <si>
    <t>Hobson</t>
  </si>
  <si>
    <t>Cole-Morgan</t>
  </si>
  <si>
    <t>Bevin</t>
  </si>
  <si>
    <t>Eardley</t>
  </si>
  <si>
    <t>Taylor</t>
  </si>
  <si>
    <t>Grimes</t>
  </si>
  <si>
    <t>Eadon</t>
  </si>
  <si>
    <t>Leonard</t>
  </si>
  <si>
    <t>Foulkes</t>
  </si>
  <si>
    <t>Wild</t>
  </si>
  <si>
    <t>Simon</t>
  </si>
  <si>
    <t>Edwards</t>
  </si>
  <si>
    <t>BDL 5 S-L (Shipley P)</t>
  </si>
  <si>
    <t>BDL 4 S-L (Carsington)</t>
  </si>
  <si>
    <t>BDL 3 S-L (Dendy)</t>
  </si>
  <si>
    <t>BDL 2 S-L (Ilkeston)</t>
  </si>
  <si>
    <t>BDL 1 S-L(Teversal</t>
  </si>
  <si>
    <t>BDL 4 X-C(Trent Meadows)</t>
  </si>
  <si>
    <t>BDL 5 X-C(Holmebrook)</t>
  </si>
  <si>
    <t>??/10/2015</t>
  </si>
  <si>
    <t>Riber run</t>
  </si>
  <si>
    <t>Exterminator</t>
  </si>
  <si>
    <t>BDL 3 S-L (Denby)</t>
  </si>
  <si>
    <t>Stef</t>
  </si>
  <si>
    <t>Robinso</t>
  </si>
  <si>
    <t>Roberts</t>
  </si>
  <si>
    <t xml:space="preserve">Ruth </t>
  </si>
  <si>
    <t>Calvert</t>
  </si>
  <si>
    <t>Johnson</t>
  </si>
  <si>
    <t>Hague</t>
  </si>
  <si>
    <t>Lila</t>
  </si>
  <si>
    <t>Acharya</t>
  </si>
  <si>
    <t>New Hand</t>
  </si>
  <si>
    <t>Race 2</t>
  </si>
  <si>
    <t>Race 3</t>
  </si>
  <si>
    <t>Race 1</t>
  </si>
  <si>
    <t>Race 4</t>
  </si>
  <si>
    <t>Race 5</t>
  </si>
  <si>
    <t>R2 TO R1</t>
  </si>
  <si>
    <t>R3 TO R2</t>
  </si>
  <si>
    <t>R4 TO R3</t>
  </si>
  <si>
    <t>R5 TO R3</t>
  </si>
  <si>
    <t>Race ratios</t>
  </si>
  <si>
    <t>Ladies</t>
  </si>
  <si>
    <t>R3 TO R1</t>
  </si>
  <si>
    <t>R4 TO R1</t>
  </si>
  <si>
    <t>R5 TO R1</t>
  </si>
  <si>
    <t>x-c BDL 4 (base)</t>
  </si>
  <si>
    <t>x-c BDL 5</t>
  </si>
  <si>
    <t>BDL 1 SL</t>
  </si>
  <si>
    <t>Incline Race</t>
  </si>
  <si>
    <t>BDL 2 SL</t>
  </si>
  <si>
    <t>Race 6</t>
  </si>
  <si>
    <t>HANDICAP</t>
  </si>
  <si>
    <t>RACE 1</t>
  </si>
  <si>
    <t>RACE 2</t>
  </si>
  <si>
    <t>RACE 3</t>
  </si>
  <si>
    <t>RACE 4</t>
  </si>
  <si>
    <t>RACE 5</t>
  </si>
  <si>
    <t>RACE 6</t>
  </si>
  <si>
    <t>BDL X-C 4</t>
  </si>
  <si>
    <t>BDL X-C 5</t>
  </si>
  <si>
    <t>BDL SL 1</t>
  </si>
  <si>
    <t>DERBY 10K</t>
  </si>
  <si>
    <t>INCLINE RACE</t>
  </si>
  <si>
    <t>BDL SL 2</t>
  </si>
  <si>
    <t>RACE1</t>
  </si>
  <si>
    <t>RACE2</t>
  </si>
  <si>
    <t>RACE3</t>
  </si>
  <si>
    <t>RACE4</t>
  </si>
  <si>
    <t>RACE5</t>
  </si>
  <si>
    <t>RACE6</t>
  </si>
  <si>
    <t>Robinson</t>
  </si>
  <si>
    <t>Ruth</t>
  </si>
  <si>
    <t>Tom</t>
  </si>
  <si>
    <t>R6 TO R1</t>
  </si>
  <si>
    <t>RACE 7</t>
  </si>
  <si>
    <t>Wirksworth Moor</t>
  </si>
  <si>
    <t>Race 7</t>
  </si>
  <si>
    <t>R7 TO R1</t>
  </si>
  <si>
    <t>Incline marshalling</t>
  </si>
  <si>
    <t>Claire</t>
  </si>
  <si>
    <t>T &amp; T marshalling</t>
  </si>
  <si>
    <t>Race 8</t>
  </si>
  <si>
    <t>R8 to R4</t>
  </si>
  <si>
    <t>R8 TO R7</t>
  </si>
  <si>
    <t>R8:R6</t>
  </si>
  <si>
    <t>R8:R7</t>
  </si>
  <si>
    <t>Race 9</t>
  </si>
  <si>
    <t>BDL 3 Denby</t>
  </si>
  <si>
    <t>Race 10</t>
  </si>
  <si>
    <t>Race 11</t>
  </si>
  <si>
    <t>Race 12</t>
  </si>
  <si>
    <t>BDLCarsington</t>
  </si>
  <si>
    <t>Race 13</t>
  </si>
  <si>
    <t>Race 14</t>
  </si>
  <si>
    <t>Race 15</t>
  </si>
  <si>
    <t>Race 16</t>
  </si>
  <si>
    <t>Race 17</t>
  </si>
  <si>
    <t>Race 18</t>
  </si>
  <si>
    <t>Any thread</t>
  </si>
  <si>
    <t>Race 19</t>
  </si>
  <si>
    <t>Stacey</t>
  </si>
  <si>
    <t>Newton</t>
  </si>
  <si>
    <t>russ</t>
  </si>
  <si>
    <t>morgan</t>
  </si>
  <si>
    <t>Position</t>
  </si>
  <si>
    <t>Team</t>
  </si>
  <si>
    <t>Pace (Min/Mile)</t>
  </si>
  <si>
    <t>Holmes, Harry</t>
  </si>
  <si>
    <t>Matlock</t>
  </si>
  <si>
    <t>Moakes, Samuel</t>
  </si>
  <si>
    <t>Sutton-in-Ashfield Harriers &amp; AC</t>
  </si>
  <si>
    <t>Rainsford, Joe</t>
  </si>
  <si>
    <t>Heanor Running Club</t>
  </si>
  <si>
    <t>Perrin, Aston</t>
  </si>
  <si>
    <t>Long Eaton Running Club '86</t>
  </si>
  <si>
    <t>Marsh, Sam</t>
  </si>
  <si>
    <t>Holland, Nick</t>
  </si>
  <si>
    <t>Burnham, Ben</t>
  </si>
  <si>
    <t>Blair, Mike</t>
  </si>
  <si>
    <t>Manning, Lucas</t>
  </si>
  <si>
    <t>Ilkeston</t>
  </si>
  <si>
    <t>Sale, Philip</t>
  </si>
  <si>
    <t>Davenport, Colin</t>
  </si>
  <si>
    <t>Smith, Gordy</t>
  </si>
  <si>
    <t>Caldwell, Tim</t>
  </si>
  <si>
    <t>Earley, Michael</t>
  </si>
  <si>
    <t>Parkin, Joe</t>
  </si>
  <si>
    <t>Belper Harriers</t>
  </si>
  <si>
    <t>Haw, Ryan</t>
  </si>
  <si>
    <t>Thorpe, John</t>
  </si>
  <si>
    <t>Carter, Tom</t>
  </si>
  <si>
    <t>Ripley</t>
  </si>
  <si>
    <t>Allcock, Paul</t>
  </si>
  <si>
    <t>Whittleton, Paul</t>
  </si>
  <si>
    <t>Bott, Shaun</t>
  </si>
  <si>
    <t>Raeside, Bruce</t>
  </si>
  <si>
    <t>Kimberley and District Striders</t>
  </si>
  <si>
    <t>Rocchelli, Mario</t>
  </si>
  <si>
    <t>West, Richard</t>
  </si>
  <si>
    <t>Ashmore, Steve</t>
  </si>
  <si>
    <t>Henstock, Joe</t>
  </si>
  <si>
    <t>James, Edward</t>
  </si>
  <si>
    <t>Clayton, Tim</t>
  </si>
  <si>
    <t>North Derbyshire</t>
  </si>
  <si>
    <t>Lowry, Geoff</t>
  </si>
  <si>
    <t>Beresford, Luke</t>
  </si>
  <si>
    <t>Shaw, Phil</t>
  </si>
  <si>
    <t>Mansfield Harriers &amp; A.C</t>
  </si>
  <si>
    <t>Rowley, Ethan</t>
  </si>
  <si>
    <t>Cross, Dean</t>
  </si>
  <si>
    <t>D'Arcy, Lee</t>
  </si>
  <si>
    <t>Hart, James</t>
  </si>
  <si>
    <t>Hudson, Keith</t>
  </si>
  <si>
    <t>Fletcher, Dan</t>
  </si>
  <si>
    <t>Jackson, Tom</t>
  </si>
  <si>
    <t>Fickling, Martin</t>
  </si>
  <si>
    <t>Lowe, Wayne</t>
  </si>
  <si>
    <t>Shaw, Andrew</t>
  </si>
  <si>
    <t>Wirksworth Running Club</t>
  </si>
  <si>
    <t>Grant, Elsbeth</t>
  </si>
  <si>
    <t>Burnside, Nick</t>
  </si>
  <si>
    <t>Wood, Ricky</t>
  </si>
  <si>
    <t>Watson, Ian</t>
  </si>
  <si>
    <t>Hughes, Carl</t>
  </si>
  <si>
    <t>Baggs, Tim</t>
  </si>
  <si>
    <t>Stone, Jade</t>
  </si>
  <si>
    <t>Crowe, Samantha</t>
  </si>
  <si>
    <t>Bland, Michael</t>
  </si>
  <si>
    <t>Monaghan, Ian</t>
  </si>
  <si>
    <t>Bell, Jamie</t>
  </si>
  <si>
    <t>Chesapeake Road Runners</t>
  </si>
  <si>
    <t>Horton, Dave</t>
  </si>
  <si>
    <t>Lunt, Ellie</t>
  </si>
  <si>
    <t>Chant, Ian</t>
  </si>
  <si>
    <t>Potter, John</t>
  </si>
  <si>
    <t>Hunter, Ian</t>
  </si>
  <si>
    <t>Lambert, Mark</t>
  </si>
  <si>
    <t>Taylor, Dean</t>
  </si>
  <si>
    <t>Bladon, Daniel</t>
  </si>
  <si>
    <t>Bosworth, Wykeham</t>
  </si>
  <si>
    <t>Murden, Edmund</t>
  </si>
  <si>
    <t>Worthy, Neil</t>
  </si>
  <si>
    <t>Crawshaw, Mark</t>
  </si>
  <si>
    <t>Taylor, Saul</t>
  </si>
  <si>
    <t>Robinson, Adam</t>
  </si>
  <si>
    <t>Nogueira, Viktor</t>
  </si>
  <si>
    <t>Fairey, Shelley</t>
  </si>
  <si>
    <t>Foley, Ray</t>
  </si>
  <si>
    <t>Buckley, Jason</t>
  </si>
  <si>
    <t>Purser, Kevin</t>
  </si>
  <si>
    <t>Mann, Ollie</t>
  </si>
  <si>
    <t>Topham, Tom</t>
  </si>
  <si>
    <t>Gill, Hayley</t>
  </si>
  <si>
    <t>Cummins, Jack</t>
  </si>
  <si>
    <t>Cliff, Richard</t>
  </si>
  <si>
    <t>Roper, Nicola</t>
  </si>
  <si>
    <t>Roper, Robert</t>
  </si>
  <si>
    <t>Norman, Robert</t>
  </si>
  <si>
    <t>Ashcroft, Dan</t>
  </si>
  <si>
    <t>Feely, David</t>
  </si>
  <si>
    <t>Burton, Rachel</t>
  </si>
  <si>
    <t>Curtis, Jonathan</t>
  </si>
  <si>
    <t>Edwards, Simon</t>
  </si>
  <si>
    <t>Barnett, Hannah</t>
  </si>
  <si>
    <t>Johnson, Kev</t>
  </si>
  <si>
    <t>Crow, Daniel</t>
  </si>
  <si>
    <t>Taylor, Dave</t>
  </si>
  <si>
    <t>Spencer, Dave</t>
  </si>
  <si>
    <t>Saunders, Joanne</t>
  </si>
  <si>
    <t>Gorman, John</t>
  </si>
  <si>
    <t>Rose, Andy</t>
  </si>
  <si>
    <t>Strom, Freya</t>
  </si>
  <si>
    <t>Webster, Elizabeth</t>
  </si>
  <si>
    <t>Packwood, Katherine</t>
  </si>
  <si>
    <t>Hill, John</t>
  </si>
  <si>
    <t>Kucharek, Karolina</t>
  </si>
  <si>
    <t>Teasal, Dan</t>
  </si>
  <si>
    <t>Haskard, Steve</t>
  </si>
  <si>
    <t>Hodkin, Andy</t>
  </si>
  <si>
    <t>Newton, Stacy</t>
  </si>
  <si>
    <t>Denman, Jessica</t>
  </si>
  <si>
    <t>Ravenhill, Yulia</t>
  </si>
  <si>
    <t>Rowley, Louise</t>
  </si>
  <si>
    <t>Furness, Darran</t>
  </si>
  <si>
    <t>Whittell, William</t>
  </si>
  <si>
    <t>Lau, Denney</t>
  </si>
  <si>
    <t>Riley, Dave</t>
  </si>
  <si>
    <t>Mellor, Dale</t>
  </si>
  <si>
    <t>Thorneycroft, Jim</t>
  </si>
  <si>
    <t>Loosemore, Corrina</t>
  </si>
  <si>
    <t>Hurley, John</t>
  </si>
  <si>
    <t>Darnell, Adam</t>
  </si>
  <si>
    <t>Belfield, Louie</t>
  </si>
  <si>
    <t>Passingham, Sam</t>
  </si>
  <si>
    <t>Nightingale, Matthew</t>
  </si>
  <si>
    <t>Beasley, Carl</t>
  </si>
  <si>
    <t>Crawshaw, Jessie</t>
  </si>
  <si>
    <t>Saunders, Dave</t>
  </si>
  <si>
    <t>Dobbs, Paul</t>
  </si>
  <si>
    <t>Smith, Danielle</t>
  </si>
  <si>
    <t>Bayliss, Greg</t>
  </si>
  <si>
    <t>Johnston, Peter</t>
  </si>
  <si>
    <t>Grant, Jo</t>
  </si>
  <si>
    <t>Hooton, Matt</t>
  </si>
  <si>
    <t>Bower, Richard</t>
  </si>
  <si>
    <t>Gore, Simon</t>
  </si>
  <si>
    <t>Scriven, Robert</t>
  </si>
  <si>
    <t>Herbert, Kerstine</t>
  </si>
  <si>
    <t>Birch, John</t>
  </si>
  <si>
    <t>Bell-Minogue, Samantha</t>
  </si>
  <si>
    <t>Bloor, Julian</t>
  </si>
  <si>
    <t>Staley, Lisa</t>
  </si>
  <si>
    <t>Margett, Philip</t>
  </si>
  <si>
    <t>Nash, Andy</t>
  </si>
  <si>
    <t>Brassington, Jon</t>
  </si>
  <si>
    <t>Salkeld, Glenn</t>
  </si>
  <si>
    <t>Boyer, Richard</t>
  </si>
  <si>
    <t>Howett, Jo</t>
  </si>
  <si>
    <t>Donaldson, Tony</t>
  </si>
  <si>
    <t>Brickman, Lily</t>
  </si>
  <si>
    <t>Hobson, Richard</t>
  </si>
  <si>
    <t>Cresswell, Cathy</t>
  </si>
  <si>
    <t>Baker, Matt</t>
  </si>
  <si>
    <t>Murray, John</t>
  </si>
  <si>
    <t>Machin, Pete</t>
  </si>
  <si>
    <t>Godber, Ed</t>
  </si>
  <si>
    <t>Warwick, Stef</t>
  </si>
  <si>
    <t>Pye, Alison</t>
  </si>
  <si>
    <t>Brown, Keith</t>
  </si>
  <si>
    <t>Mackenzie, Kate</t>
  </si>
  <si>
    <t>Moorhouse, Mick</t>
  </si>
  <si>
    <t>Burchell, Paul</t>
  </si>
  <si>
    <t>Elliott, Danny</t>
  </si>
  <si>
    <t>Sherras, Brian</t>
  </si>
  <si>
    <t>Clarke, Paul</t>
  </si>
  <si>
    <t>Flint, John</t>
  </si>
  <si>
    <t>Elliott, Miles</t>
  </si>
  <si>
    <t>Tomlinson, Emily</t>
  </si>
  <si>
    <t>Elliott, Gavin</t>
  </si>
  <si>
    <t>Softley, Robert</t>
  </si>
  <si>
    <t>Boardman, John</t>
  </si>
  <si>
    <t>Armstrong, Beverley</t>
  </si>
  <si>
    <t>Taylor, Sophie</t>
  </si>
  <si>
    <t>Softley, Andy</t>
  </si>
  <si>
    <t>Ward, Simone</t>
  </si>
  <si>
    <t>Turner, Leigh</t>
  </si>
  <si>
    <t>Hickling, Richard</t>
  </si>
  <si>
    <t>McQuade, Steve</t>
  </si>
  <si>
    <t>Yorke, James</t>
  </si>
  <si>
    <t>Marchant, Antony</t>
  </si>
  <si>
    <t>Hopkinson, Carl</t>
  </si>
  <si>
    <t>Braisby, Natalie</t>
  </si>
  <si>
    <t>Jackson, Sarah</t>
  </si>
  <si>
    <t>Boyer, Frankie</t>
  </si>
  <si>
    <t>Knight, Darren</t>
  </si>
  <si>
    <t>Boursnell, Tim</t>
  </si>
  <si>
    <t>Arrowsmith, Shaun</t>
  </si>
  <si>
    <t>Wilkins, Elaine</t>
  </si>
  <si>
    <t>Wild, Emma</t>
  </si>
  <si>
    <t>Witham, Sarah</t>
  </si>
  <si>
    <t>Watson, Claire</t>
  </si>
  <si>
    <t>Bates, Gary</t>
  </si>
  <si>
    <t>Stubbs, Andy</t>
  </si>
  <si>
    <t>Potter, Jo</t>
  </si>
  <si>
    <t>Shipley, Stuart</t>
  </si>
  <si>
    <t>Carter, Lois</t>
  </si>
  <si>
    <t>Coe, Paul</t>
  </si>
  <si>
    <t>Stevenson, Ian</t>
  </si>
  <si>
    <t>Smith, Colin</t>
  </si>
  <si>
    <t>Beddoe, Steve</t>
  </si>
  <si>
    <t>Dodsley, Darren</t>
  </si>
  <si>
    <t>Wilson, Natalie</t>
  </si>
  <si>
    <t>Goodall, Steve</t>
  </si>
  <si>
    <t>Whitmill, Matt</t>
  </si>
  <si>
    <t>Fentem, Paul</t>
  </si>
  <si>
    <t>Sherman, Rachelle</t>
  </si>
  <si>
    <t>Clemmitt, Alex</t>
  </si>
  <si>
    <t>Riley, Jason</t>
  </si>
  <si>
    <t>Ashley, Louisa</t>
  </si>
  <si>
    <t>Fisher, Rita</t>
  </si>
  <si>
    <t>Wingate, Christian</t>
  </si>
  <si>
    <t>Mellors, Chris</t>
  </si>
  <si>
    <t>Thorpe, Richard</t>
  </si>
  <si>
    <t>Holmes, Sarah</t>
  </si>
  <si>
    <t>Bower, Alan</t>
  </si>
  <si>
    <t>Burch, Simon</t>
  </si>
  <si>
    <t>Sharratt, Rob</t>
  </si>
  <si>
    <t>McKnight, Stephen</t>
  </si>
  <si>
    <t>Chandler, Chris</t>
  </si>
  <si>
    <t>O'Conner-Parker, Kate</t>
  </si>
  <si>
    <t>Stone, Elaine</t>
  </si>
  <si>
    <t>Tietz, Karl</t>
  </si>
  <si>
    <t>Larkin, Amanda</t>
  </si>
  <si>
    <t>Greenwood, Rosie</t>
  </si>
  <si>
    <t>Stapleford, Adam</t>
  </si>
  <si>
    <t>O'Hanlon, Eamon</t>
  </si>
  <si>
    <t>Davis, Sam</t>
  </si>
  <si>
    <t>Holland, Glenn</t>
  </si>
  <si>
    <t>Jackson, Rob</t>
  </si>
  <si>
    <t>Toplis, Rachel</t>
  </si>
  <si>
    <t>Smith, Sue</t>
  </si>
  <si>
    <t>Moncaster, Eva</t>
  </si>
  <si>
    <t>Foster, Jo</t>
  </si>
  <si>
    <t>Johnson, Megan</t>
  </si>
  <si>
    <t>Donovan, Tim</t>
  </si>
  <si>
    <t>Hayes, Darren</t>
  </si>
  <si>
    <t>Robinson-Day, Steve</t>
  </si>
  <si>
    <t>Yorke, Melanie</t>
  </si>
  <si>
    <t>Hickey, Laura</t>
  </si>
  <si>
    <t>Whitehead, Barry</t>
  </si>
  <si>
    <t>Raeside, Julia</t>
  </si>
  <si>
    <t>Greatorex, Sue</t>
  </si>
  <si>
    <t>Pearce, Robert</t>
  </si>
  <si>
    <t>Berrisford, Kathryn</t>
  </si>
  <si>
    <t>Newton, Rachel</t>
  </si>
  <si>
    <t>Palmer, Heidi</t>
  </si>
  <si>
    <t>Forrester, Jan</t>
  </si>
  <si>
    <t>Powis, Bill</t>
  </si>
  <si>
    <t>Gorman, Margaret</t>
  </si>
  <si>
    <t>Butlin, Alison</t>
  </si>
  <si>
    <t>Bradley, Amy</t>
  </si>
  <si>
    <t>James, Helen</t>
  </si>
  <si>
    <t>Burton, Shaun</t>
  </si>
  <si>
    <t>Monaghan, Steve</t>
  </si>
  <si>
    <t>Mitchell, Cathy</t>
  </si>
  <si>
    <t>Apaya, Richard</t>
  </si>
  <si>
    <t>Harrison, Eve</t>
  </si>
  <si>
    <t>Turner, Jenni</t>
  </si>
  <si>
    <t>Johnson, Sarah</t>
  </si>
  <si>
    <t>Buda, Edward</t>
  </si>
  <si>
    <t>Yorke, Megan</t>
  </si>
  <si>
    <t>Ashley, Suzy</t>
  </si>
  <si>
    <t>Benson, Cath</t>
  </si>
  <si>
    <t>Whitehead, Kevin</t>
  </si>
  <si>
    <t>Bird, Jay</t>
  </si>
  <si>
    <t>Roberts, Emma</t>
  </si>
  <si>
    <t>Bestwick, Georgina</t>
  </si>
  <si>
    <t>Owen, Nicky</t>
  </si>
  <si>
    <t>Cooper, Ian</t>
  </si>
  <si>
    <t>Hughes, Catherine</t>
  </si>
  <si>
    <t>Davies, Lisa</t>
  </si>
  <si>
    <t>Gallagher, Amanda</t>
  </si>
  <si>
    <t>Minoprio, Claire</t>
  </si>
  <si>
    <t>Hessey, Kirsty</t>
  </si>
  <si>
    <t>Owen, Sally</t>
  </si>
  <si>
    <t>Flynn, Errol</t>
  </si>
  <si>
    <t>Windmill, Lynn</t>
  </si>
  <si>
    <t>Durose, Claire</t>
  </si>
  <si>
    <t>Staniland, Tony</t>
  </si>
  <si>
    <t>Bennett, Nikki</t>
  </si>
  <si>
    <t>Ewart, Paul</t>
  </si>
  <si>
    <t>Dawkins, Emma</t>
  </si>
  <si>
    <t>Tompkins, Mariah</t>
  </si>
  <si>
    <t>Rouse, Nichola</t>
  </si>
  <si>
    <t>Lindsey, Valerie</t>
  </si>
  <si>
    <t>O'Hanlon, Karen</t>
  </si>
  <si>
    <t>Machin, Lisa</t>
  </si>
  <si>
    <t>Curtis, Amanda</t>
  </si>
  <si>
    <t>Hudson, Jane</t>
  </si>
  <si>
    <t>Spendlove, Kathryn</t>
  </si>
  <si>
    <t>Baxter, Michelle</t>
  </si>
  <si>
    <t>Lo, Yammy</t>
  </si>
  <si>
    <t>Buckley, Julie</t>
  </si>
  <si>
    <t>Shipley, Louise</t>
  </si>
  <si>
    <t>Dennis, Tracey</t>
  </si>
  <si>
    <t>Whitham, Helen</t>
  </si>
  <si>
    <t>Layton, Karen</t>
  </si>
  <si>
    <t>Tivey, Pam</t>
  </si>
  <si>
    <t>Copcutt, Tina</t>
  </si>
  <si>
    <t>Blacow, Gemma</t>
  </si>
  <si>
    <t>Davis, Rachel</t>
  </si>
  <si>
    <t>Apaya, Jake</t>
  </si>
  <si>
    <t>Wills, Kathryn</t>
  </si>
  <si>
    <t>Robinson, Richard</t>
  </si>
  <si>
    <t>Howett, Christian</t>
  </si>
  <si>
    <t>Boot, Mark</t>
  </si>
  <si>
    <t>Nugent, Daniel</t>
  </si>
  <si>
    <t>Read, James</t>
  </si>
  <si>
    <t>Deeming, Ashley</t>
  </si>
  <si>
    <t>Martin, Shaun</t>
  </si>
  <si>
    <t>Basey, Andrew</t>
  </si>
  <si>
    <t>Howe, Richard</t>
  </si>
  <si>
    <t>Christmas, Paul</t>
  </si>
  <si>
    <t>Elkington, Garry</t>
  </si>
  <si>
    <t>Fitzgerald, Patrick</t>
  </si>
  <si>
    <t>Bird, Gary</t>
  </si>
  <si>
    <t>Beighton, Mark</t>
  </si>
  <si>
    <t>Paisley, Andy</t>
  </si>
  <si>
    <t>Haywood, Matt</t>
  </si>
  <si>
    <t>O'Hanlon, Myles</t>
  </si>
  <si>
    <t>Naylor, Zach</t>
  </si>
  <si>
    <t>Jones, Matt</t>
  </si>
  <si>
    <t>Whysall, Stuart</t>
  </si>
  <si>
    <t>Queenan, John</t>
  </si>
  <si>
    <t>King, Bob</t>
  </si>
  <si>
    <t>Wing, Gareth</t>
  </si>
  <si>
    <t>Lloyd, Oliver</t>
  </si>
  <si>
    <t>Keeley, Ruth</t>
  </si>
  <si>
    <t>Cooper, Geoff</t>
  </si>
  <si>
    <t>Maplethorpe, Alan</t>
  </si>
  <si>
    <t>Mellor, Andy</t>
  </si>
  <si>
    <t>Hemsley, Matthew</t>
  </si>
  <si>
    <t>Castledine , Paul</t>
  </si>
  <si>
    <t>Fell, Joe</t>
  </si>
  <si>
    <t>Cotton, Chris</t>
  </si>
  <si>
    <t>Taylor, Lucy</t>
  </si>
  <si>
    <t>Fodden, Wade</t>
  </si>
  <si>
    <t>Johnson, Liam</t>
  </si>
  <si>
    <t>Watson, Conrad</t>
  </si>
  <si>
    <t>Deacon, Phillip</t>
  </si>
  <si>
    <t>Simpsom, James</t>
  </si>
  <si>
    <t>Moakes, Laetitia</t>
  </si>
  <si>
    <t>Woodward, Mark</t>
  </si>
  <si>
    <t>Turner, Jason</t>
  </si>
  <si>
    <t>Lineker, Rebecca</t>
  </si>
  <si>
    <t>Broughton, Esther</t>
  </si>
  <si>
    <t>Flint, Ashley</t>
  </si>
  <si>
    <t>Johnston, Catherine</t>
  </si>
  <si>
    <t>Parker , Tracey</t>
  </si>
  <si>
    <t>Baguley, Graeme</t>
  </si>
  <si>
    <t>Turner, Emma</t>
  </si>
  <si>
    <t>Butt, Phil</t>
  </si>
  <si>
    <t>Whiting, Lewis</t>
  </si>
  <si>
    <t>Moloney, Kelsey</t>
  </si>
  <si>
    <t>Lawrence, Jack</t>
  </si>
  <si>
    <t>Lloyd, Mike</t>
  </si>
  <si>
    <t>Crehan, Nick</t>
  </si>
  <si>
    <t>Emmerson, Helen</t>
  </si>
  <si>
    <t>Shipley, Neil</t>
  </si>
  <si>
    <t>Vernon, Martin</t>
  </si>
  <si>
    <t>Martin, Ian</t>
  </si>
  <si>
    <t>Doyle, Michael</t>
  </si>
  <si>
    <t>Follon, Daniel</t>
  </si>
  <si>
    <t>Burr, Mark</t>
  </si>
  <si>
    <t>Botto, Kevin</t>
  </si>
  <si>
    <t>Simpsom, Kate</t>
  </si>
  <si>
    <t>Calvert, Ruth</t>
  </si>
  <si>
    <t>Clark, Rachel</t>
  </si>
  <si>
    <t>Durham, Trevor</t>
  </si>
  <si>
    <t>Bennett, Emma</t>
  </si>
  <si>
    <t>Mitchell, Robin</t>
  </si>
  <si>
    <t>Queenan, Kerry</t>
  </si>
  <si>
    <t>Wardle, Steve</t>
  </si>
  <si>
    <t>Highfield, Thea</t>
  </si>
  <si>
    <t>Robertson, Dave</t>
  </si>
  <si>
    <t>James, Richard</t>
  </si>
  <si>
    <t>Wing, Carrie</t>
  </si>
  <si>
    <t>Smithson, Dan</t>
  </si>
  <si>
    <t>Whysall, Louise</t>
  </si>
  <si>
    <t>Lenton, Andy</t>
  </si>
  <si>
    <t>Jones, Kyle</t>
  </si>
  <si>
    <t>Clements, Brian</t>
  </si>
  <si>
    <t>Whitehead, Kev</t>
  </si>
  <si>
    <t>McQuade, Louise</t>
  </si>
  <si>
    <t>Woodhouse, Debbie</t>
  </si>
  <si>
    <t>Collis, Sharron</t>
  </si>
  <si>
    <t>Grafton, Kirsten</t>
  </si>
  <si>
    <t>Cowlishaw, Damian</t>
  </si>
  <si>
    <t>Sharratt, Carol</t>
  </si>
  <si>
    <t>Firth, Caroline</t>
  </si>
  <si>
    <t>Rye, Caroline</t>
  </si>
  <si>
    <t>Browne, Alan</t>
  </si>
  <si>
    <t>RACE 8</t>
  </si>
  <si>
    <t>RACE 10</t>
  </si>
  <si>
    <t>BDL 1 X-C (Shipley Park Winter)</t>
  </si>
  <si>
    <t xml:space="preserve">james </t>
  </si>
  <si>
    <t>rooney</t>
  </si>
  <si>
    <t>BDL 5 S-L (Shipley Park Summer)</t>
  </si>
  <si>
    <t>DNF</t>
  </si>
  <si>
    <t>T'Owd man marshalling</t>
  </si>
  <si>
    <t>Undulator marshalling</t>
  </si>
  <si>
    <t>Carsington BDL marshalling</t>
  </si>
  <si>
    <t>Count</t>
  </si>
  <si>
    <t xml:space="preserve">James </t>
  </si>
  <si>
    <t>Rooney</t>
  </si>
  <si>
    <t>time</t>
  </si>
  <si>
    <t>Ray </t>
  </si>
  <si>
    <t>R6:R1</t>
  </si>
  <si>
    <t>Running total (races)</t>
  </si>
  <si>
    <t>Running total (marsh)</t>
  </si>
  <si>
    <t>Tanya R</t>
  </si>
  <si>
    <t>Amy H </t>
  </si>
  <si>
    <t>T&amp;T</t>
  </si>
  <si>
    <t>guess</t>
  </si>
  <si>
    <t>none</t>
  </si>
  <si>
    <t>guessed Becca</t>
  </si>
  <si>
    <t>race</t>
  </si>
  <si>
    <t>Count all</t>
  </si>
  <si>
    <t>count races</t>
  </si>
  <si>
    <t>all minus excess lowest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</si>
</sst>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b/>
      <sz val="11"/>
      <color rgb="FF7030A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7"/>
      <color rgb="FF26282A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4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4" xfId="0" applyFont="1" applyBorder="1"/>
    <xf numFmtId="0" fontId="1" fillId="0" borderId="11" xfId="0" applyFont="1" applyBorder="1"/>
    <xf numFmtId="0" fontId="5" fillId="0" borderId="4" xfId="0" applyFont="1" applyBorder="1"/>
    <xf numFmtId="0" fontId="5" fillId="0" borderId="0" xfId="0" applyFont="1"/>
    <xf numFmtId="0" fontId="5" fillId="0" borderId="6" xfId="0" applyFont="1" applyBorder="1"/>
    <xf numFmtId="0" fontId="5" fillId="0" borderId="1" xfId="0" applyFont="1" applyBorder="1"/>
    <xf numFmtId="0" fontId="5" fillId="0" borderId="9" xfId="0" applyFont="1" applyBorder="1"/>
    <xf numFmtId="0" fontId="6" fillId="0" borderId="0" xfId="0" applyFont="1"/>
    <xf numFmtId="0" fontId="2" fillId="0" borderId="4" xfId="0" applyFont="1" applyBorder="1"/>
    <xf numFmtId="0" fontId="8" fillId="0" borderId="0" xfId="0" applyFont="1"/>
    <xf numFmtId="0" fontId="2" fillId="0" borderId="2" xfId="0" applyFont="1" applyBorder="1"/>
    <xf numFmtId="0" fontId="5" fillId="0" borderId="2" xfId="0" applyFont="1" applyBorder="1"/>
    <xf numFmtId="0" fontId="1" fillId="0" borderId="14" xfId="0" applyFont="1" applyBorder="1"/>
    <xf numFmtId="0" fontId="1" fillId="0" borderId="12" xfId="0" applyFont="1" applyBorder="1" applyAlignment="1">
      <alignment textRotation="90"/>
    </xf>
    <xf numFmtId="0" fontId="5" fillId="0" borderId="7" xfId="0" applyFont="1" applyBorder="1"/>
    <xf numFmtId="0" fontId="9" fillId="0" borderId="3" xfId="0" applyFont="1" applyBorder="1"/>
    <xf numFmtId="0" fontId="1" fillId="0" borderId="0" xfId="0" applyFont="1" applyAlignment="1">
      <alignment textRotation="90"/>
    </xf>
    <xf numFmtId="0" fontId="5" fillId="0" borderId="1" xfId="0" applyFont="1" applyFill="1" applyBorder="1"/>
    <xf numFmtId="0" fontId="10" fillId="0" borderId="0" xfId="0" applyFont="1"/>
    <xf numFmtId="0" fontId="1" fillId="0" borderId="16" xfId="0" applyFont="1" applyBorder="1"/>
    <xf numFmtId="0" fontId="11" fillId="0" borderId="0" xfId="0" applyFont="1"/>
    <xf numFmtId="0" fontId="9" fillId="0" borderId="10" xfId="0" applyFont="1" applyBorder="1"/>
    <xf numFmtId="0" fontId="3" fillId="0" borderId="15" xfId="0" applyFont="1" applyBorder="1"/>
    <xf numFmtId="0" fontId="3" fillId="0" borderId="13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2" xfId="0" applyFont="1" applyBorder="1"/>
    <xf numFmtId="0" fontId="7" fillId="0" borderId="9" xfId="0" applyFont="1" applyBorder="1"/>
    <xf numFmtId="0" fontId="1" fillId="0" borderId="23" xfId="0" applyFont="1" applyBorder="1"/>
    <xf numFmtId="0" fontId="7" fillId="2" borderId="4" xfId="0" applyFont="1" applyFill="1" applyBorder="1" applyAlignment="1">
      <alignment textRotation="90"/>
    </xf>
    <xf numFmtId="0" fontId="12" fillId="2" borderId="11" xfId="0" applyFont="1" applyFill="1" applyBorder="1" applyAlignment="1"/>
    <xf numFmtId="16" fontId="7" fillId="2" borderId="19" xfId="0" applyNumberFormat="1" applyFont="1" applyFill="1" applyBorder="1" applyAlignment="1">
      <alignment textRotation="90"/>
    </xf>
    <xf numFmtId="0" fontId="7" fillId="2" borderId="24" xfId="0" applyFont="1" applyFill="1" applyBorder="1" applyAlignment="1">
      <alignment textRotation="90"/>
    </xf>
    <xf numFmtId="0" fontId="12" fillId="2" borderId="25" xfId="0" applyFont="1" applyFill="1" applyBorder="1" applyAlignment="1"/>
    <xf numFmtId="16" fontId="7" fillId="2" borderId="20" xfId="0" applyNumberFormat="1" applyFont="1" applyFill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12" fillId="2" borderId="17" xfId="0" applyFont="1" applyFill="1" applyBorder="1" applyAlignment="1"/>
    <xf numFmtId="16" fontId="7" fillId="2" borderId="21" xfId="0" applyNumberFormat="1" applyFont="1" applyFill="1" applyBorder="1" applyAlignment="1">
      <alignment textRotation="90"/>
    </xf>
    <xf numFmtId="0" fontId="1" fillId="0" borderId="16" xfId="0" applyNumberFormat="1" applyFont="1" applyBorder="1" applyAlignment="1"/>
    <xf numFmtId="0" fontId="0" fillId="0" borderId="1" xfId="0" applyBorder="1"/>
    <xf numFmtId="0" fontId="2" fillId="0" borderId="6" xfId="0" applyFont="1" applyBorder="1"/>
    <xf numFmtId="0" fontId="2" fillId="0" borderId="6" xfId="0" applyFont="1" applyFill="1" applyBorder="1"/>
    <xf numFmtId="0" fontId="5" fillId="0" borderId="3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26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9" xfId="0" applyFont="1" applyFill="1" applyBorder="1"/>
    <xf numFmtId="0" fontId="5" fillId="0" borderId="17" xfId="0" applyFont="1" applyBorder="1"/>
    <xf numFmtId="0" fontId="5" fillId="0" borderId="4" xfId="0" applyFont="1" applyFill="1" applyBorder="1"/>
    <xf numFmtId="0" fontId="7" fillId="3" borderId="4" xfId="0" applyFont="1" applyFill="1" applyBorder="1" applyAlignment="1">
      <alignment textRotation="90"/>
    </xf>
    <xf numFmtId="0" fontId="12" fillId="3" borderId="11" xfId="0" applyFont="1" applyFill="1" applyBorder="1" applyAlignment="1"/>
    <xf numFmtId="16" fontId="7" fillId="3" borderId="19" xfId="0" applyNumberFormat="1" applyFont="1" applyFill="1" applyBorder="1" applyAlignment="1">
      <alignment textRotation="90"/>
    </xf>
    <xf numFmtId="0" fontId="7" fillId="0" borderId="18" xfId="0" applyFont="1" applyBorder="1"/>
    <xf numFmtId="0" fontId="5" fillId="0" borderId="10" xfId="0" applyFont="1" applyBorder="1"/>
    <xf numFmtId="0" fontId="7" fillId="4" borderId="4" xfId="0" applyFont="1" applyFill="1" applyBorder="1" applyAlignment="1">
      <alignment textRotation="90"/>
    </xf>
    <xf numFmtId="0" fontId="7" fillId="5" borderId="4" xfId="0" applyFont="1" applyFill="1" applyBorder="1" applyAlignment="1">
      <alignment textRotation="90"/>
    </xf>
    <xf numFmtId="0" fontId="7" fillId="6" borderId="4" xfId="0" applyFont="1" applyFill="1" applyBorder="1" applyAlignment="1">
      <alignment textRotation="90"/>
    </xf>
    <xf numFmtId="0" fontId="7" fillId="3" borderId="3" xfId="0" applyFont="1" applyFill="1" applyBorder="1" applyAlignment="1">
      <alignment textRotation="90"/>
    </xf>
    <xf numFmtId="0" fontId="7" fillId="4" borderId="12" xfId="0" applyFont="1" applyFill="1" applyBorder="1" applyAlignment="1">
      <alignment textRotation="90"/>
    </xf>
    <xf numFmtId="0" fontId="12" fillId="4" borderId="11" xfId="0" applyFont="1" applyFill="1" applyBorder="1" applyAlignment="1"/>
    <xf numFmtId="0" fontId="12" fillId="5" borderId="11" xfId="0" applyFont="1" applyFill="1" applyBorder="1" applyAlignment="1"/>
    <xf numFmtId="0" fontId="12" fillId="6" borderId="11" xfId="0" applyFont="1" applyFill="1" applyBorder="1" applyAlignment="1"/>
    <xf numFmtId="0" fontId="12" fillId="3" borderId="10" xfId="0" applyFont="1" applyFill="1" applyBorder="1" applyAlignment="1"/>
    <xf numFmtId="0" fontId="12" fillId="4" borderId="13" xfId="0" applyFont="1" applyFill="1" applyBorder="1" applyAlignment="1"/>
    <xf numFmtId="16" fontId="7" fillId="4" borderId="19" xfId="0" applyNumberFormat="1" applyFont="1" applyFill="1" applyBorder="1" applyAlignment="1">
      <alignment textRotation="90"/>
    </xf>
    <xf numFmtId="16" fontId="7" fillId="5" borderId="19" xfId="0" applyNumberFormat="1" applyFont="1" applyFill="1" applyBorder="1" applyAlignment="1">
      <alignment textRotation="90"/>
    </xf>
    <xf numFmtId="16" fontId="7" fillId="6" borderId="19" xfId="0" applyNumberFormat="1" applyFont="1" applyFill="1" applyBorder="1" applyAlignment="1">
      <alignment textRotation="90"/>
    </xf>
    <xf numFmtId="16" fontId="7" fillId="3" borderId="20" xfId="0" applyNumberFormat="1" applyFont="1" applyFill="1" applyBorder="1" applyAlignment="1">
      <alignment textRotation="90"/>
    </xf>
    <xf numFmtId="16" fontId="7" fillId="4" borderId="16" xfId="0" applyNumberFormat="1" applyFont="1" applyFill="1" applyBorder="1" applyAlignment="1">
      <alignment textRotation="90"/>
    </xf>
    <xf numFmtId="0" fontId="7" fillId="0" borderId="4" xfId="0" applyFont="1" applyFill="1" applyBorder="1" applyAlignment="1"/>
    <xf numFmtId="2" fontId="7" fillId="0" borderId="4" xfId="0" applyNumberFormat="1" applyFont="1" applyFill="1" applyBorder="1" applyAlignment="1"/>
    <xf numFmtId="0" fontId="7" fillId="0" borderId="14" xfId="0" applyFont="1" applyFill="1" applyBorder="1" applyAlignment="1"/>
    <xf numFmtId="0" fontId="5" fillId="0" borderId="28" xfId="0" applyFont="1" applyBorder="1"/>
    <xf numFmtId="0" fontId="2" fillId="0" borderId="28" xfId="0" applyFont="1" applyBorder="1"/>
    <xf numFmtId="0" fontId="0" fillId="0" borderId="28" xfId="0" applyBorder="1"/>
    <xf numFmtId="0" fontId="3" fillId="0" borderId="0" xfId="0" applyFont="1"/>
    <xf numFmtId="0" fontId="3" fillId="0" borderId="31" xfId="0" applyFont="1" applyBorder="1"/>
    <xf numFmtId="0" fontId="0" fillId="0" borderId="4" xfId="0" applyBorder="1"/>
    <xf numFmtId="2" fontId="0" fillId="0" borderId="1" xfId="0" applyNumberFormat="1" applyBorder="1"/>
    <xf numFmtId="0" fontId="0" fillId="0" borderId="6" xfId="0" applyBorder="1"/>
    <xf numFmtId="0" fontId="0" fillId="0" borderId="8" xfId="0" applyBorder="1"/>
    <xf numFmtId="0" fontId="3" fillId="0" borderId="18" xfId="0" applyFont="1" applyBorder="1"/>
    <xf numFmtId="0" fontId="3" fillId="0" borderId="19" xfId="0" applyFont="1" applyBorder="1"/>
    <xf numFmtId="0" fontId="3" fillId="0" borderId="34" xfId="0" applyFont="1" applyBorder="1"/>
    <xf numFmtId="2" fontId="0" fillId="0" borderId="6" xfId="0" applyNumberFormat="1" applyBorder="1"/>
    <xf numFmtId="2" fontId="0" fillId="0" borderId="0" xfId="0" applyNumberFormat="1" applyBorder="1"/>
    <xf numFmtId="0" fontId="0" fillId="0" borderId="0" xfId="0" applyBorder="1"/>
    <xf numFmtId="0" fontId="3" fillId="0" borderId="35" xfId="0" applyFont="1" applyBorder="1"/>
    <xf numFmtId="2" fontId="15" fillId="0" borderId="1" xfId="0" applyNumberFormat="1" applyFont="1" applyBorder="1"/>
    <xf numFmtId="0" fontId="15" fillId="0" borderId="4" xfId="0" applyFont="1" applyBorder="1"/>
    <xf numFmtId="0" fontId="16" fillId="0" borderId="1" xfId="0" applyFont="1" applyBorder="1"/>
    <xf numFmtId="0" fontId="17" fillId="0" borderId="28" xfId="0" applyFont="1" applyBorder="1"/>
    <xf numFmtId="0" fontId="17" fillId="0" borderId="1" xfId="0" applyFont="1" applyBorder="1"/>
    <xf numFmtId="0" fontId="1" fillId="0" borderId="15" xfId="0" applyFont="1" applyBorder="1"/>
    <xf numFmtId="0" fontId="1" fillId="0" borderId="14" xfId="0" applyFont="1" applyBorder="1" applyAlignment="1">
      <alignment textRotation="90"/>
    </xf>
    <xf numFmtId="0" fontId="3" fillId="0" borderId="32" xfId="0" applyFont="1" applyBorder="1"/>
    <xf numFmtId="0" fontId="3" fillId="0" borderId="16" xfId="0" applyFont="1" applyBorder="1"/>
    <xf numFmtId="0" fontId="3" fillId="0" borderId="20" xfId="0" applyFont="1" applyBorder="1"/>
    <xf numFmtId="0" fontId="19" fillId="0" borderId="2" xfId="0" applyFont="1" applyBorder="1"/>
    <xf numFmtId="0" fontId="19" fillId="0" borderId="1" xfId="0" applyFont="1" applyBorder="1"/>
    <xf numFmtId="0" fontId="19" fillId="0" borderId="9" xfId="0" applyFont="1" applyBorder="1"/>
    <xf numFmtId="0" fontId="15" fillId="0" borderId="1" xfId="0" applyFont="1" applyBorder="1"/>
    <xf numFmtId="0" fontId="20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15" fillId="0" borderId="0" xfId="0" applyFont="1" applyBorder="1"/>
    <xf numFmtId="2" fontId="16" fillId="0" borderId="0" xfId="0" applyNumberFormat="1" applyFont="1" applyBorder="1"/>
    <xf numFmtId="2" fontId="17" fillId="0" borderId="0" xfId="0" applyNumberFormat="1" applyFont="1" applyBorder="1"/>
    <xf numFmtId="0" fontId="17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2" fillId="0" borderId="3" xfId="0" applyFont="1" applyFill="1" applyBorder="1"/>
    <xf numFmtId="0" fontId="0" fillId="8" borderId="7" xfId="0" applyFill="1" applyBorder="1"/>
    <xf numFmtId="0" fontId="0" fillId="0" borderId="11" xfId="0" applyBorder="1"/>
    <xf numFmtId="0" fontId="0" fillId="0" borderId="15" xfId="0" applyBorder="1"/>
    <xf numFmtId="0" fontId="5" fillId="0" borderId="27" xfId="0" applyFont="1" applyBorder="1"/>
    <xf numFmtId="0" fontId="5" fillId="0" borderId="18" xfId="0" applyFont="1" applyBorder="1"/>
    <xf numFmtId="0" fontId="5" fillId="0" borderId="19" xfId="0" applyFont="1" applyBorder="1"/>
    <xf numFmtId="0" fontId="19" fillId="0" borderId="19" xfId="0" applyFont="1" applyBorder="1"/>
    <xf numFmtId="0" fontId="5" fillId="0" borderId="21" xfId="0" applyFont="1" applyBorder="1"/>
    <xf numFmtId="0" fontId="5" fillId="0" borderId="11" xfId="0" applyFont="1" applyBorder="1"/>
    <xf numFmtId="2" fontId="19" fillId="0" borderId="1" xfId="0" applyNumberFormat="1" applyFont="1" applyBorder="1"/>
    <xf numFmtId="2" fontId="19" fillId="0" borderId="4" xfId="0" applyNumberFormat="1" applyFont="1" applyBorder="1"/>
    <xf numFmtId="2" fontId="19" fillId="0" borderId="11" xfId="0" applyNumberFormat="1" applyFont="1" applyBorder="1"/>
    <xf numFmtId="0" fontId="18" fillId="0" borderId="2" xfId="0" applyFont="1" applyBorder="1"/>
    <xf numFmtId="0" fontId="18" fillId="0" borderId="1" xfId="0" applyFont="1" applyBorder="1"/>
    <xf numFmtId="2" fontId="19" fillId="0" borderId="2" xfId="0" applyNumberFormat="1" applyFont="1" applyBorder="1"/>
    <xf numFmtId="0" fontId="18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9" fillId="0" borderId="11" xfId="0" applyFont="1" applyBorder="1"/>
    <xf numFmtId="0" fontId="5" fillId="0" borderId="11" xfId="0" applyFont="1" applyFill="1" applyBorder="1"/>
    <xf numFmtId="0" fontId="18" fillId="0" borderId="4" xfId="0" applyFont="1" applyBorder="1"/>
    <xf numFmtId="17" fontId="5" fillId="0" borderId="0" xfId="0" applyNumberFormat="1" applyFont="1"/>
    <xf numFmtId="0" fontId="7" fillId="0" borderId="4" xfId="0" applyNumberFormat="1" applyFont="1" applyFill="1" applyBorder="1" applyAlignment="1"/>
    <xf numFmtId="0" fontId="7" fillId="0" borderId="14" xfId="0" applyNumberFormat="1" applyFont="1" applyFill="1" applyBorder="1" applyAlignment="1"/>
    <xf numFmtId="0" fontId="7" fillId="0" borderId="5" xfId="0" applyNumberFormat="1" applyFont="1" applyFill="1" applyBorder="1" applyAlignment="1"/>
    <xf numFmtId="0" fontId="7" fillId="0" borderId="12" xfId="0" applyNumberFormat="1" applyFont="1" applyFill="1" applyBorder="1" applyAlignment="1"/>
    <xf numFmtId="0" fontId="5" fillId="0" borderId="2" xfId="0" applyFont="1" applyFill="1" applyBorder="1"/>
    <xf numFmtId="0" fontId="25" fillId="0" borderId="3" xfId="0" applyFont="1" applyBorder="1"/>
    <xf numFmtId="0" fontId="25" fillId="0" borderId="6" xfId="0" applyFont="1" applyBorder="1"/>
    <xf numFmtId="0" fontId="25" fillId="0" borderId="10" xfId="0" applyFont="1" applyBorder="1"/>
    <xf numFmtId="0" fontId="25" fillId="0" borderId="6" xfId="0" applyFont="1" applyFill="1" applyBorder="1"/>
    <xf numFmtId="2" fontId="0" fillId="0" borderId="27" xfId="0" applyNumberFormat="1" applyBorder="1"/>
    <xf numFmtId="2" fontId="17" fillId="0" borderId="4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26" xfId="0" applyBorder="1"/>
    <xf numFmtId="0" fontId="20" fillId="0" borderId="11" xfId="0" applyFont="1" applyBorder="1"/>
    <xf numFmtId="0" fontId="0" fillId="0" borderId="17" xfId="0" applyBorder="1"/>
    <xf numFmtId="0" fontId="0" fillId="0" borderId="37" xfId="0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5" fillId="0" borderId="14" xfId="0" applyFont="1" applyBorder="1"/>
    <xf numFmtId="0" fontId="25" fillId="0" borderId="28" xfId="0" applyFont="1" applyBorder="1"/>
    <xf numFmtId="0" fontId="25" fillId="0" borderId="15" xfId="0" applyFont="1" applyBorder="1"/>
    <xf numFmtId="0" fontId="5" fillId="0" borderId="14" xfId="0" applyFont="1" applyBorder="1"/>
    <xf numFmtId="0" fontId="5" fillId="0" borderId="22" xfId="0" applyFont="1" applyBorder="1"/>
    <xf numFmtId="2" fontId="0" fillId="0" borderId="3" xfId="0" applyNumberFormat="1" applyBorder="1"/>
    <xf numFmtId="2" fontId="0" fillId="0" borderId="10" xfId="0" applyNumberFormat="1" applyBorder="1"/>
    <xf numFmtId="2" fontId="0" fillId="0" borderId="7" xfId="0" applyNumberFormat="1" applyBorder="1"/>
    <xf numFmtId="1" fontId="0" fillId="0" borderId="7" xfId="0" applyNumberFormat="1" applyBorder="1"/>
    <xf numFmtId="2" fontId="0" fillId="0" borderId="8" xfId="0" applyNumberFormat="1" applyBorder="1"/>
    <xf numFmtId="2" fontId="0" fillId="0" borderId="5" xfId="0" applyNumberFormat="1" applyBorder="1"/>
    <xf numFmtId="2" fontId="0" fillId="0" borderId="6" xfId="0" applyNumberFormat="1" applyFont="1" applyBorder="1"/>
    <xf numFmtId="0" fontId="8" fillId="0" borderId="7" xfId="0" applyFont="1" applyBorder="1"/>
    <xf numFmtId="0" fontId="0" fillId="0" borderId="7" xfId="0" applyFill="1" applyBorder="1"/>
    <xf numFmtId="2" fontId="0" fillId="0" borderId="10" xfId="0" applyNumberFormat="1" applyFont="1" applyBorder="1"/>
    <xf numFmtId="2" fontId="0" fillId="0" borderId="3" xfId="0" applyNumberFormat="1" applyFont="1" applyBorder="1"/>
    <xf numFmtId="1" fontId="0" fillId="0" borderId="1" xfId="0" applyNumberFormat="1" applyFont="1" applyBorder="1"/>
    <xf numFmtId="0" fontId="0" fillId="0" borderId="2" xfId="0" applyFont="1" applyBorder="1"/>
    <xf numFmtId="2" fontId="0" fillId="9" borderId="6" xfId="0" applyNumberFormat="1" applyFill="1" applyBorder="1"/>
    <xf numFmtId="0" fontId="0" fillId="10" borderId="7" xfId="0" applyFill="1" applyBorder="1"/>
    <xf numFmtId="1" fontId="0" fillId="0" borderId="1" xfId="0" applyNumberFormat="1" applyBorder="1"/>
    <xf numFmtId="0" fontId="3" fillId="0" borderId="31" xfId="0" applyFont="1" applyBorder="1" applyAlignment="1">
      <alignment horizontal="right"/>
    </xf>
    <xf numFmtId="2" fontId="14" fillId="0" borderId="4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0" xfId="0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1" fontId="14" fillId="0" borderId="11" xfId="0" applyNumberFormat="1" applyFont="1" applyFill="1" applyBorder="1" applyAlignment="1">
      <alignment horizontal="right"/>
    </xf>
    <xf numFmtId="2" fontId="0" fillId="8" borderId="6" xfId="0" applyNumberFormat="1" applyFill="1" applyBorder="1"/>
    <xf numFmtId="2" fontId="0" fillId="7" borderId="6" xfId="0" applyNumberFormat="1" applyFill="1" applyBorder="1"/>
    <xf numFmtId="0" fontId="3" fillId="0" borderId="36" xfId="0" applyFont="1" applyBorder="1" applyAlignment="1">
      <alignment horizontal="right"/>
    </xf>
    <xf numFmtId="0" fontId="3" fillId="0" borderId="36" xfId="0" applyFont="1" applyBorder="1"/>
    <xf numFmtId="2" fontId="0" fillId="0" borderId="14" xfId="0" applyNumberFormat="1" applyBorder="1"/>
    <xf numFmtId="0" fontId="3" fillId="0" borderId="38" xfId="0" applyFont="1" applyBorder="1"/>
    <xf numFmtId="2" fontId="0" fillId="0" borderId="24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2" fontId="3" fillId="0" borderId="33" xfId="0" applyNumberFormat="1" applyFont="1" applyBorder="1"/>
    <xf numFmtId="1" fontId="26" fillId="0" borderId="34" xfId="0" applyNumberFormat="1" applyFont="1" applyFill="1" applyBorder="1" applyAlignment="1">
      <alignment horizontal="right"/>
    </xf>
    <xf numFmtId="0" fontId="3" fillId="0" borderId="39" xfId="0" applyFont="1" applyBorder="1"/>
    <xf numFmtId="0" fontId="27" fillId="0" borderId="34" xfId="0" applyFont="1" applyBorder="1"/>
    <xf numFmtId="2" fontId="3" fillId="0" borderId="40" xfId="0" applyNumberFormat="1" applyFont="1" applyBorder="1"/>
    <xf numFmtId="0" fontId="0" fillId="9" borderId="28" xfId="0" applyFill="1" applyBorder="1"/>
    <xf numFmtId="0" fontId="0" fillId="7" borderId="7" xfId="0" applyFill="1" applyBorder="1"/>
    <xf numFmtId="0" fontId="0" fillId="9" borderId="7" xfId="0" applyFill="1" applyBorder="1"/>
    <xf numFmtId="2" fontId="0" fillId="11" borderId="6" xfId="0" applyNumberFormat="1" applyFill="1" applyBorder="1"/>
    <xf numFmtId="0" fontId="0" fillId="11" borderId="7" xfId="0" applyFill="1" applyBorder="1"/>
    <xf numFmtId="0" fontId="0" fillId="0" borderId="17" xfId="0" applyFill="1" applyBorder="1"/>
    <xf numFmtId="0" fontId="3" fillId="0" borderId="39" xfId="0" applyFont="1" applyFill="1" applyBorder="1"/>
    <xf numFmtId="0" fontId="0" fillId="0" borderId="37" xfId="0" applyFill="1" applyBorder="1"/>
    <xf numFmtId="0" fontId="8" fillId="0" borderId="7" xfId="0" applyFont="1" applyFill="1" applyBorder="1"/>
    <xf numFmtId="0" fontId="3" fillId="0" borderId="41" xfId="0" applyFont="1" applyBorder="1"/>
    <xf numFmtId="0" fontId="3" fillId="0" borderId="42" xfId="0" applyFont="1" applyBorder="1"/>
    <xf numFmtId="0" fontId="0" fillId="0" borderId="0" xfId="0" applyFill="1"/>
    <xf numFmtId="0" fontId="2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1" fillId="0" borderId="9" xfId="0" applyFont="1" applyFill="1" applyBorder="1"/>
    <xf numFmtId="0" fontId="7" fillId="0" borderId="9" xfId="0" applyFont="1" applyFill="1" applyBorder="1"/>
    <xf numFmtId="0" fontId="0" fillId="12" borderId="0" xfId="0" applyFont="1" applyFill="1"/>
    <xf numFmtId="0" fontId="2" fillId="12" borderId="4" xfId="0" applyFont="1" applyFill="1" applyBorder="1"/>
    <xf numFmtId="0" fontId="2" fillId="12" borderId="1" xfId="0" applyFont="1" applyFill="1" applyBorder="1"/>
    <xf numFmtId="0" fontId="0" fillId="12" borderId="1" xfId="0" applyFont="1" applyFill="1" applyBorder="1"/>
    <xf numFmtId="0" fontId="0" fillId="12" borderId="9" xfId="0" applyFont="1" applyFill="1" applyBorder="1"/>
    <xf numFmtId="0" fontId="0" fillId="13" borderId="7" xfId="0" applyFill="1" applyBorder="1"/>
    <xf numFmtId="0" fontId="0" fillId="13" borderId="26" xfId="0" applyFill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14" xfId="0" applyFont="1" applyFill="1" applyBorder="1"/>
    <xf numFmtId="0" fontId="21" fillId="0" borderId="22" xfId="0" applyFont="1" applyFill="1" applyBorder="1"/>
    <xf numFmtId="2" fontId="2" fillId="12" borderId="1" xfId="0" applyNumberFormat="1" applyFont="1" applyFill="1" applyBorder="1"/>
    <xf numFmtId="165" fontId="5" fillId="13" borderId="1" xfId="0" applyNumberFormat="1" applyFont="1" applyFill="1" applyBorder="1"/>
    <xf numFmtId="0" fontId="3" fillId="12" borderId="3" xfId="0" applyFont="1" applyFill="1" applyBorder="1"/>
    <xf numFmtId="0" fontId="3" fillId="12" borderId="4" xfId="0" applyFont="1" applyFill="1" applyBorder="1"/>
    <xf numFmtId="0" fontId="3" fillId="13" borderId="4" xfId="0" applyFont="1" applyFill="1" applyBorder="1"/>
    <xf numFmtId="0" fontId="3" fillId="13" borderId="5" xfId="0" applyFont="1" applyFill="1" applyBorder="1"/>
    <xf numFmtId="0" fontId="2" fillId="12" borderId="6" xfId="0" applyFont="1" applyFill="1" applyBorder="1"/>
    <xf numFmtId="0" fontId="0" fillId="12" borderId="6" xfId="0" applyFont="1" applyFill="1" applyBorder="1"/>
    <xf numFmtId="0" fontId="0" fillId="12" borderId="8" xfId="0" applyFont="1" applyFill="1" applyBorder="1"/>
    <xf numFmtId="2" fontId="2" fillId="12" borderId="9" xfId="0" applyNumberFormat="1" applyFont="1" applyFill="1" applyBorder="1"/>
    <xf numFmtId="165" fontId="5" fillId="13" borderId="9" xfId="0" applyNumberFormat="1" applyFont="1" applyFill="1" applyBorder="1"/>
    <xf numFmtId="0" fontId="0" fillId="12" borderId="27" xfId="0" applyFont="1" applyFill="1" applyBorder="1"/>
    <xf numFmtId="0" fontId="0" fillId="12" borderId="2" xfId="0" applyFont="1" applyFill="1" applyBorder="1"/>
    <xf numFmtId="2" fontId="2" fillId="12" borderId="2" xfId="0" applyNumberFormat="1" applyFont="1" applyFill="1" applyBorder="1"/>
    <xf numFmtId="165" fontId="5" fillId="13" borderId="2" xfId="0" applyNumberFormat="1" applyFont="1" applyFill="1" applyBorder="1"/>
    <xf numFmtId="0" fontId="0" fillId="13" borderId="37" xfId="0" applyFill="1" applyBorder="1"/>
    <xf numFmtId="0" fontId="0" fillId="0" borderId="0" xfId="0" applyFont="1" applyFill="1"/>
    <xf numFmtId="0" fontId="2" fillId="12" borderId="27" xfId="0" applyFont="1" applyFill="1" applyBorder="1"/>
    <xf numFmtId="0" fontId="2" fillId="12" borderId="2" xfId="0" applyFont="1" applyFill="1" applyBorder="1"/>
    <xf numFmtId="165" fontId="3" fillId="13" borderId="2" xfId="0" applyNumberFormat="1" applyFont="1" applyFill="1" applyBorder="1"/>
    <xf numFmtId="0" fontId="12" fillId="13" borderId="37" xfId="0" applyFont="1" applyFill="1" applyBorder="1"/>
    <xf numFmtId="0" fontId="1" fillId="12" borderId="8" xfId="0" applyFont="1" applyFill="1" applyBorder="1"/>
    <xf numFmtId="0" fontId="2" fillId="12" borderId="9" xfId="0" applyFont="1" applyFill="1" applyBorder="1"/>
    <xf numFmtId="165" fontId="3" fillId="13" borderId="9" xfId="0" applyNumberFormat="1" applyFont="1" applyFill="1" applyBorder="1"/>
    <xf numFmtId="0" fontId="12" fillId="13" borderId="26" xfId="0" applyFont="1" applyFill="1" applyBorder="1"/>
    <xf numFmtId="0" fontId="2" fillId="12" borderId="3" xfId="0" applyFont="1" applyFill="1" applyBorder="1"/>
    <xf numFmtId="165" fontId="3" fillId="13" borderId="4" xfId="0" applyNumberFormat="1" applyFont="1" applyFill="1" applyBorder="1"/>
    <xf numFmtId="0" fontId="12" fillId="13" borderId="5" xfId="0" applyFont="1" applyFill="1" applyBorder="1"/>
    <xf numFmtId="0" fontId="2" fillId="0" borderId="3" xfId="0" applyFont="1" applyBorder="1"/>
    <xf numFmtId="0" fontId="2" fillId="0" borderId="27" xfId="0" applyFont="1" applyBorder="1"/>
    <xf numFmtId="0" fontId="0" fillId="12" borderId="7" xfId="0" applyFill="1" applyBorder="1"/>
    <xf numFmtId="2" fontId="0" fillId="12" borderId="6" xfId="0" applyNumberFormat="1" applyFill="1" applyBorder="1"/>
    <xf numFmtId="0" fontId="7" fillId="14" borderId="12" xfId="0" applyFont="1" applyFill="1" applyBorder="1" applyAlignment="1">
      <alignment textRotation="90"/>
    </xf>
    <xf numFmtId="0" fontId="12" fillId="14" borderId="13" xfId="0" applyFont="1" applyFill="1" applyBorder="1" applyAlignment="1"/>
    <xf numFmtId="16" fontId="7" fillId="14" borderId="16" xfId="0" applyNumberFormat="1" applyFont="1" applyFill="1" applyBorder="1" applyAlignment="1">
      <alignment textRotation="90"/>
    </xf>
    <xf numFmtId="0" fontId="5" fillId="0" borderId="44" xfId="0" applyFont="1" applyBorder="1"/>
    <xf numFmtId="1" fontId="10" fillId="0" borderId="1" xfId="0" applyNumberFormat="1" applyFont="1" applyBorder="1"/>
    <xf numFmtId="0" fontId="12" fillId="0" borderId="34" xfId="0" applyFont="1" applyBorder="1"/>
    <xf numFmtId="1" fontId="10" fillId="0" borderId="29" xfId="0" applyNumberFormat="1" applyFont="1" applyBorder="1"/>
    <xf numFmtId="1" fontId="10" fillId="0" borderId="28" xfId="0" applyNumberFormat="1" applyFont="1" applyBorder="1"/>
    <xf numFmtId="1" fontId="10" fillId="0" borderId="15" xfId="0" applyNumberFormat="1" applyFont="1" applyBorder="1"/>
    <xf numFmtId="0" fontId="5" fillId="0" borderId="43" xfId="0" applyFont="1" applyFill="1" applyBorder="1"/>
    <xf numFmtId="0" fontId="5" fillId="0" borderId="45" xfId="0" applyFont="1" applyFill="1" applyBorder="1"/>
    <xf numFmtId="47" fontId="30" fillId="0" borderId="0" xfId="0" applyNumberFormat="1" applyFont="1"/>
    <xf numFmtId="0" fontId="31" fillId="0" borderId="46" xfId="0" applyFont="1" applyBorder="1" applyAlignment="1">
      <alignment vertical="center" wrapText="1"/>
    </xf>
    <xf numFmtId="0" fontId="3" fillId="4" borderId="36" xfId="0" applyFont="1" applyFill="1" applyBorder="1"/>
    <xf numFmtId="0" fontId="33" fillId="15" borderId="0" xfId="0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20" fontId="32" fillId="0" borderId="0" xfId="0" applyNumberFormat="1" applyFont="1" applyAlignment="1">
      <alignment vertical="center" wrapText="1"/>
    </xf>
    <xf numFmtId="46" fontId="32" fillId="0" borderId="0" xfId="0" applyNumberFormat="1" applyFont="1" applyAlignment="1">
      <alignment vertical="center" wrapText="1"/>
    </xf>
    <xf numFmtId="21" fontId="32" fillId="0" borderId="0" xfId="0" applyNumberFormat="1" applyFont="1" applyAlignment="1">
      <alignment vertical="center" wrapText="1"/>
    </xf>
    <xf numFmtId="0" fontId="25" fillId="0" borderId="43" xfId="0" applyFont="1" applyBorder="1"/>
    <xf numFmtId="0" fontId="25" fillId="0" borderId="45" xfId="0" applyFont="1" applyBorder="1"/>
    <xf numFmtId="0" fontId="1" fillId="0" borderId="36" xfId="0" applyFont="1" applyBorder="1"/>
    <xf numFmtId="0" fontId="7" fillId="0" borderId="36" xfId="0" applyFont="1" applyFill="1" applyBorder="1" applyAlignment="1"/>
    <xf numFmtId="0" fontId="7" fillId="0" borderId="48" xfId="0" applyFont="1" applyBorder="1"/>
    <xf numFmtId="0" fontId="5" fillId="0" borderId="29" xfId="0" applyFont="1" applyBorder="1"/>
    <xf numFmtId="0" fontId="5" fillId="0" borderId="45" xfId="0" applyFont="1" applyBorder="1"/>
    <xf numFmtId="0" fontId="5" fillId="0" borderId="29" xfId="0" applyFont="1" applyFill="1" applyBorder="1"/>
    <xf numFmtId="0" fontId="2" fillId="0" borderId="43" xfId="0" applyFont="1" applyBorder="1"/>
    <xf numFmtId="0" fontId="19" fillId="0" borderId="4" xfId="0" applyFont="1" applyBorder="1"/>
    <xf numFmtId="0" fontId="5" fillId="0" borderId="15" xfId="0" applyFont="1" applyBorder="1"/>
    <xf numFmtId="0" fontId="3" fillId="0" borderId="0" xfId="0" applyFont="1" applyBorder="1"/>
    <xf numFmtId="0" fontId="3" fillId="0" borderId="45" xfId="0" applyFont="1" applyBorder="1"/>
    <xf numFmtId="0" fontId="5" fillId="14" borderId="43" xfId="0" applyFont="1" applyFill="1" applyBorder="1"/>
    <xf numFmtId="0" fontId="5" fillId="14" borderId="44" xfId="0" applyFont="1" applyFill="1" applyBorder="1"/>
    <xf numFmtId="0" fontId="19" fillId="14" borderId="44" xfId="0" applyFont="1" applyFill="1" applyBorder="1"/>
    <xf numFmtId="0" fontId="5" fillId="14" borderId="2" xfId="0" applyFont="1" applyFill="1" applyBorder="1"/>
    <xf numFmtId="0" fontId="5" fillId="14" borderId="29" xfId="0" applyFont="1" applyFill="1" applyBorder="1"/>
    <xf numFmtId="0" fontId="5" fillId="14" borderId="45" xfId="0" applyFont="1" applyFill="1" applyBorder="1"/>
    <xf numFmtId="0" fontId="5" fillId="14" borderId="5" xfId="0" applyFont="1" applyFill="1" applyBorder="1"/>
    <xf numFmtId="0" fontId="5" fillId="14" borderId="0" xfId="0" applyFont="1" applyFill="1"/>
    <xf numFmtId="0" fontId="5" fillId="14" borderId="0" xfId="0" applyFont="1" applyFill="1" applyAlignment="1">
      <alignment horizontal="center"/>
    </xf>
    <xf numFmtId="164" fontId="5" fillId="14" borderId="0" xfId="0" applyNumberFormat="1" applyFont="1" applyFill="1" applyAlignment="1">
      <alignment horizontal="center"/>
    </xf>
    <xf numFmtId="0" fontId="0" fillId="14" borderId="0" xfId="0" applyFill="1"/>
    <xf numFmtId="2" fontId="3" fillId="14" borderId="18" xfId="0" applyNumberFormat="1" applyFont="1" applyFill="1" applyBorder="1"/>
    <xf numFmtId="1" fontId="26" fillId="14" borderId="19" xfId="0" applyNumberFormat="1" applyFont="1" applyFill="1" applyBorder="1" applyAlignment="1">
      <alignment horizontal="right"/>
    </xf>
    <xf numFmtId="0" fontId="3" fillId="14" borderId="21" xfId="0" applyFont="1" applyFill="1" applyBorder="1"/>
    <xf numFmtId="0" fontId="27" fillId="14" borderId="19" xfId="0" applyFont="1" applyFill="1" applyBorder="1"/>
    <xf numFmtId="0" fontId="3" fillId="14" borderId="19" xfId="0" applyFont="1" applyFill="1" applyBorder="1"/>
    <xf numFmtId="0" fontId="3" fillId="14" borderId="20" xfId="0" applyFont="1" applyFill="1" applyBorder="1"/>
    <xf numFmtId="2" fontId="3" fillId="14" borderId="43" xfId="0" applyNumberFormat="1" applyFont="1" applyFill="1" applyBorder="1"/>
    <xf numFmtId="0" fontId="27" fillId="14" borderId="44" xfId="0" applyFont="1" applyFill="1" applyBorder="1"/>
    <xf numFmtId="0" fontId="3" fillId="14" borderId="44" xfId="0" applyFont="1" applyFill="1" applyBorder="1"/>
    <xf numFmtId="0" fontId="3" fillId="14" borderId="47" xfId="0" applyFont="1" applyFill="1" applyBorder="1"/>
    <xf numFmtId="2" fontId="3" fillId="14" borderId="49" xfId="0" applyNumberFormat="1" applyFont="1" applyFill="1" applyBorder="1"/>
    <xf numFmtId="0" fontId="12" fillId="14" borderId="44" xfId="0" applyFont="1" applyFill="1" applyBorder="1"/>
    <xf numFmtId="0" fontId="3" fillId="14" borderId="0" xfId="0" applyFont="1" applyFill="1" applyBorder="1"/>
    <xf numFmtId="0" fontId="3" fillId="14" borderId="50" xfId="0" applyFont="1" applyFill="1" applyBorder="1"/>
    <xf numFmtId="165" fontId="5" fillId="14" borderId="1" xfId="0" applyNumberFormat="1" applyFont="1" applyFill="1" applyBorder="1"/>
    <xf numFmtId="2" fontId="0" fillId="14" borderId="30" xfId="0" applyNumberFormat="1" applyFill="1" applyBorder="1"/>
    <xf numFmtId="0" fontId="3" fillId="14" borderId="0" xfId="0" applyFont="1" applyFill="1"/>
    <xf numFmtId="0" fontId="34" fillId="0" borderId="29" xfId="0" applyFont="1" applyFill="1" applyBorder="1"/>
    <xf numFmtId="2" fontId="34" fillId="0" borderId="28" xfId="0" applyNumberFormat="1" applyFont="1" applyFill="1" applyBorder="1"/>
    <xf numFmtId="2" fontId="34" fillId="0" borderId="22" xfId="0" applyNumberFormat="1" applyFont="1" applyFill="1" applyBorder="1"/>
    <xf numFmtId="0" fontId="35" fillId="0" borderId="0" xfId="0" applyFont="1"/>
    <xf numFmtId="0" fontId="35" fillId="14" borderId="0" xfId="0" applyFont="1" applyFill="1"/>
    <xf numFmtId="2" fontId="34" fillId="0" borderId="14" xfId="0" applyNumberFormat="1" applyFont="1" applyFill="1" applyBorder="1"/>
    <xf numFmtId="0" fontId="15" fillId="0" borderId="0" xfId="0" applyFont="1"/>
    <xf numFmtId="0" fontId="36" fillId="0" borderId="0" xfId="0" applyFont="1" applyAlignment="1">
      <alignment horizontal="left" vertical="center" wrapText="1"/>
    </xf>
    <xf numFmtId="0" fontId="0" fillId="16" borderId="7" xfId="0" applyFill="1" applyBorder="1"/>
    <xf numFmtId="1" fontId="0" fillId="0" borderId="3" xfId="0" applyNumberFormat="1" applyBorder="1"/>
    <xf numFmtId="1" fontId="0" fillId="8" borderId="6" xfId="0" applyNumberFormat="1" applyFill="1" applyBorder="1"/>
    <xf numFmtId="1" fontId="0" fillId="0" borderId="6" xfId="0" applyNumberFormat="1" applyBorder="1"/>
    <xf numFmtId="1" fontId="0" fillId="7" borderId="6" xfId="0" applyNumberFormat="1" applyFill="1" applyBorder="1"/>
    <xf numFmtId="1" fontId="0" fillId="11" borderId="6" xfId="0" applyNumberFormat="1" applyFill="1" applyBorder="1"/>
    <xf numFmtId="1" fontId="0" fillId="7" borderId="7" xfId="0" applyNumberFormat="1" applyFill="1" applyBorder="1"/>
    <xf numFmtId="1" fontId="0" fillId="9" borderId="6" xfId="0" applyNumberFormat="1" applyFill="1" applyBorder="1"/>
    <xf numFmtId="1" fontId="0" fillId="0" borderId="10" xfId="0" applyNumberFormat="1" applyBorder="1"/>
    <xf numFmtId="1" fontId="3" fillId="0" borderId="33" xfId="0" applyNumberFormat="1" applyFont="1" applyBorder="1"/>
    <xf numFmtId="1" fontId="3" fillId="14" borderId="18" xfId="0" applyNumberFormat="1" applyFont="1" applyFill="1" applyBorder="1"/>
    <xf numFmtId="1" fontId="0" fillId="12" borderId="6" xfId="0" applyNumberFormat="1" applyFill="1" applyBorder="1"/>
    <xf numFmtId="1" fontId="0" fillId="0" borderId="8" xfId="0" applyNumberFormat="1" applyBorder="1"/>
    <xf numFmtId="2" fontId="34" fillId="7" borderId="28" xfId="0" applyNumberFormat="1" applyFont="1" applyFill="1" applyBorder="1"/>
    <xf numFmtId="2" fontId="34" fillId="8" borderId="28" xfId="0" applyNumberFormat="1" applyFont="1" applyFill="1" applyBorder="1"/>
    <xf numFmtId="0" fontId="5" fillId="0" borderId="0" xfId="0" applyFont="1" applyFill="1" applyBorder="1"/>
    <xf numFmtId="1" fontId="0" fillId="0" borderId="43" xfId="0" applyNumberFormat="1" applyBorder="1"/>
    <xf numFmtId="2" fontId="34" fillId="0" borderId="0" xfId="0" applyNumberFormat="1" applyFont="1" applyFill="1" applyBorder="1"/>
    <xf numFmtId="2" fontId="0" fillId="0" borderId="43" xfId="0" applyNumberFormat="1" applyBorder="1"/>
    <xf numFmtId="1" fontId="14" fillId="0" borderId="44" xfId="0" applyNumberFormat="1" applyFont="1" applyFill="1" applyBorder="1" applyAlignment="1">
      <alignment horizontal="right"/>
    </xf>
    <xf numFmtId="0" fontId="0" fillId="0" borderId="47" xfId="0" applyBorder="1"/>
    <xf numFmtId="2" fontId="0" fillId="0" borderId="43" xfId="0" applyNumberFormat="1" applyFont="1" applyBorder="1"/>
    <xf numFmtId="0" fontId="20" fillId="0" borderId="44" xfId="0" applyFont="1" applyBorder="1"/>
    <xf numFmtId="0" fontId="0" fillId="0" borderId="44" xfId="0" applyBorder="1"/>
    <xf numFmtId="0" fontId="0" fillId="0" borderId="45" xfId="0" applyBorder="1"/>
    <xf numFmtId="2" fontId="0" fillId="0" borderId="49" xfId="0" applyNumberFormat="1" applyBorder="1"/>
    <xf numFmtId="0" fontId="0" fillId="0" borderId="47" xfId="0" applyFill="1" applyBorder="1"/>
    <xf numFmtId="1" fontId="0" fillId="0" borderId="44" xfId="0" applyNumberFormat="1" applyFont="1" applyBorder="1"/>
    <xf numFmtId="1" fontId="10" fillId="0" borderId="44" xfId="0" applyNumberFormat="1" applyFont="1" applyBorder="1"/>
    <xf numFmtId="1" fontId="10" fillId="0" borderId="0" xfId="0" applyNumberFormat="1" applyFont="1" applyBorder="1"/>
    <xf numFmtId="0" fontId="0" fillId="0" borderId="50" xfId="0" applyFill="1" applyBorder="1"/>
    <xf numFmtId="0" fontId="0" fillId="12" borderId="0" xfId="0" applyFont="1" applyFill="1" applyBorder="1"/>
    <xf numFmtId="2" fontId="2" fillId="12" borderId="0" xfId="0" applyNumberFormat="1" applyFont="1" applyFill="1" applyBorder="1"/>
    <xf numFmtId="165" fontId="5" fillId="13" borderId="0" xfId="0" applyNumberFormat="1" applyFont="1" applyFill="1" applyBorder="1"/>
    <xf numFmtId="0" fontId="0" fillId="13" borderId="0" xfId="0" applyFill="1" applyBorder="1"/>
    <xf numFmtId="0" fontId="0" fillId="10" borderId="0" xfId="0" applyFill="1" applyBorder="1"/>
    <xf numFmtId="0" fontId="0" fillId="10" borderId="0" xfId="0" applyFill="1"/>
    <xf numFmtId="0" fontId="3" fillId="10" borderId="51" xfId="0" applyFont="1" applyFill="1" applyBorder="1"/>
    <xf numFmtId="0" fontId="12" fillId="10" borderId="48" xfId="0" applyFont="1" applyFill="1" applyBorder="1"/>
    <xf numFmtId="0" fontId="12" fillId="10" borderId="52" xfId="0" applyFont="1" applyFill="1" applyBorder="1"/>
    <xf numFmtId="0" fontId="0" fillId="10" borderId="53" xfId="0" applyFill="1" applyBorder="1"/>
    <xf numFmtId="0" fontId="0" fillId="10" borderId="48" xfId="0" applyFill="1" applyBorder="1"/>
    <xf numFmtId="0" fontId="0" fillId="10" borderId="52" xfId="0" applyFill="1" applyBorder="1"/>
    <xf numFmtId="165" fontId="18" fillId="13" borderId="1" xfId="0" applyNumberFormat="1" applyFont="1" applyFill="1" applyBorder="1"/>
    <xf numFmtId="0" fontId="3" fillId="2" borderId="36" xfId="0" applyFont="1" applyFill="1" applyBorder="1"/>
    <xf numFmtId="1" fontId="15" fillId="0" borderId="1" xfId="0" applyNumberFormat="1" applyFont="1" applyBorder="1"/>
    <xf numFmtId="0" fontId="3" fillId="0" borderId="0" xfId="0" applyFont="1" applyFill="1" applyBorder="1"/>
    <xf numFmtId="0" fontId="37" fillId="0" borderId="0" xfId="0" applyFont="1" applyAlignment="1">
      <alignment vertical="center"/>
    </xf>
    <xf numFmtId="2" fontId="38" fillId="14" borderId="49" xfId="0" applyNumberFormat="1" applyFont="1" applyFill="1" applyBorder="1"/>
    <xf numFmtId="2" fontId="34" fillId="9" borderId="28" xfId="0" applyNumberFormat="1" applyFont="1" applyFill="1" applyBorder="1"/>
    <xf numFmtId="2" fontId="34" fillId="11" borderId="28" xfId="0" applyNumberFormat="1" applyFont="1" applyFill="1" applyBorder="1"/>
    <xf numFmtId="0" fontId="3" fillId="17" borderId="36" xfId="0" applyFont="1" applyFill="1" applyBorder="1"/>
    <xf numFmtId="2" fontId="34" fillId="12" borderId="28" xfId="0" applyNumberFormat="1" applyFont="1" applyFill="1" applyBorder="1"/>
    <xf numFmtId="165" fontId="7" fillId="13" borderId="1" xfId="0" applyNumberFormat="1" applyFont="1" applyFill="1" applyBorder="1"/>
    <xf numFmtId="2" fontId="3" fillId="18" borderId="49" xfId="0" applyNumberFormat="1" applyFont="1" applyFill="1" applyBorder="1"/>
    <xf numFmtId="1" fontId="0" fillId="18" borderId="6" xfId="0" applyNumberFormat="1" applyFill="1" applyBorder="1"/>
    <xf numFmtId="2" fontId="34" fillId="18" borderId="28" xfId="0" applyNumberFormat="1" applyFont="1" applyFill="1" applyBorder="1"/>
    <xf numFmtId="1" fontId="10" fillId="0" borderId="30" xfId="0" applyNumberFormat="1" applyFont="1" applyBorder="1"/>
    <xf numFmtId="1" fontId="10" fillId="0" borderId="49" xfId="0" applyNumberFormat="1" applyFont="1" applyBorder="1"/>
    <xf numFmtId="0" fontId="12" fillId="0" borderId="49" xfId="0" applyFont="1" applyBorder="1"/>
    <xf numFmtId="0" fontId="12" fillId="14" borderId="49" xfId="0" applyFont="1" applyFill="1" applyBorder="1"/>
    <xf numFmtId="0" fontId="18" fillId="0" borderId="6" xfId="0" applyFont="1" applyBorder="1"/>
    <xf numFmtId="0" fontId="18" fillId="0" borderId="1" xfId="0" applyFont="1" applyFill="1" applyBorder="1"/>
    <xf numFmtId="0" fontId="18" fillId="0" borderId="29" xfId="0" applyFont="1" applyBorder="1"/>
    <xf numFmtId="0" fontId="18" fillId="0" borderId="14" xfId="0" applyFont="1" applyBorder="1"/>
    <xf numFmtId="0" fontId="18" fillId="0" borderId="5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6" xfId="0" applyFont="1" applyFill="1" applyBorder="1"/>
    <xf numFmtId="2" fontId="18" fillId="0" borderId="1" xfId="0" applyNumberFormat="1" applyFont="1" applyBorder="1"/>
    <xf numFmtId="0" fontId="18" fillId="0" borderId="29" xfId="0" applyFont="1" applyFill="1" applyBorder="1"/>
    <xf numFmtId="0" fontId="18" fillId="0" borderId="27" xfId="0" applyFont="1" applyBorder="1"/>
    <xf numFmtId="0" fontId="18" fillId="0" borderId="2" xfId="0" applyFont="1" applyFill="1" applyBorder="1"/>
    <xf numFmtId="0" fontId="4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13">
    <dxf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  <color rgb="FFCCECFF"/>
      <color rgb="FFFFE4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67"/>
  <sheetViews>
    <sheetView zoomScale="130" zoomScaleNormal="130" workbookViewId="0">
      <pane xSplit="5" ySplit="6" topLeftCell="F7" activePane="bottomRight" state="frozen"/>
      <selection pane="topRight" activeCell="E1" sqref="E1"/>
      <selection pane="bottomLeft" activeCell="A6" sqref="A6"/>
      <selection pane="bottomRight" sqref="A1:AL1048576"/>
    </sheetView>
  </sheetViews>
  <sheetFormatPr defaultColWidth="8.85546875" defaultRowHeight="15" x14ac:dyDescent="0.25"/>
  <cols>
    <col min="1" max="1" width="9.28515625" customWidth="1"/>
    <col min="2" max="2" width="11.28515625" customWidth="1"/>
    <col min="3" max="3" width="4" hidden="1" customWidth="1"/>
    <col min="4" max="4" width="7.28515625" customWidth="1"/>
    <col min="5" max="5" width="2.28515625" customWidth="1"/>
    <col min="6" max="6" width="3.7109375" style="23" customWidth="1"/>
    <col min="7" max="7" width="3.7109375" customWidth="1"/>
    <col min="8" max="9" width="3.7109375" style="23" customWidth="1"/>
    <col min="10" max="10" width="3.7109375" customWidth="1"/>
    <col min="11" max="11" width="3.7109375" style="12" customWidth="1"/>
    <col min="12" max="13" width="3.7109375" style="21" customWidth="1"/>
    <col min="14" max="14" width="4.28515625" style="21" customWidth="1"/>
    <col min="15" max="16" width="4.85546875" style="21" customWidth="1"/>
    <col min="17" max="18" width="3.7109375" style="21" customWidth="1"/>
    <col min="19" max="21" width="3.7109375" customWidth="1"/>
    <col min="22" max="22" width="4.28515625" style="12" customWidth="1"/>
    <col min="23" max="29" width="3.7109375" customWidth="1"/>
    <col min="30" max="30" width="5.28515625" customWidth="1"/>
    <col min="31" max="31" width="0" hidden="1" customWidth="1"/>
    <col min="32" max="32" width="8.28515625" style="31" hidden="1" customWidth="1"/>
    <col min="33" max="33" width="1.28515625" style="31" hidden="1" customWidth="1"/>
    <col min="34" max="37" width="0" hidden="1" customWidth="1"/>
  </cols>
  <sheetData>
    <row r="1" spans="1:40" s="1" customFormat="1" ht="83.25" customHeight="1" x14ac:dyDescent="0.25">
      <c r="A1" s="18" t="s">
        <v>42</v>
      </c>
      <c r="B1" s="3" t="s">
        <v>2</v>
      </c>
      <c r="C1" s="3"/>
      <c r="D1" s="107" t="s">
        <v>65</v>
      </c>
      <c r="E1" s="15"/>
      <c r="F1" s="62" t="s">
        <v>141</v>
      </c>
      <c r="G1" s="62" t="s">
        <v>142</v>
      </c>
      <c r="H1" s="68" t="s">
        <v>140</v>
      </c>
      <c r="I1" s="67" t="s">
        <v>59</v>
      </c>
      <c r="J1" s="40" t="s">
        <v>33</v>
      </c>
      <c r="K1" s="68" t="s">
        <v>139</v>
      </c>
      <c r="L1" s="69" t="s">
        <v>12</v>
      </c>
      <c r="M1" s="67" t="s">
        <v>60</v>
      </c>
      <c r="N1" s="68" t="s">
        <v>138</v>
      </c>
      <c r="O1" s="40" t="s">
        <v>15</v>
      </c>
      <c r="P1" s="69" t="s">
        <v>144</v>
      </c>
      <c r="Q1" s="68" t="s">
        <v>137</v>
      </c>
      <c r="R1" s="69" t="s">
        <v>13</v>
      </c>
      <c r="S1" s="68" t="s">
        <v>136</v>
      </c>
      <c r="T1" s="69" t="s">
        <v>145</v>
      </c>
      <c r="U1" s="43" t="s">
        <v>50</v>
      </c>
      <c r="V1" s="70" t="s">
        <v>14</v>
      </c>
      <c r="W1" s="46" t="s">
        <v>32</v>
      </c>
      <c r="X1" s="71" t="s">
        <v>61</v>
      </c>
      <c r="Y1" s="274" t="s">
        <v>204</v>
      </c>
      <c r="Z1" s="274" t="s">
        <v>206</v>
      </c>
      <c r="AA1" s="274" t="s">
        <v>637</v>
      </c>
      <c r="AB1" s="274" t="s">
        <v>635</v>
      </c>
      <c r="AC1" s="274" t="s">
        <v>636</v>
      </c>
      <c r="AD1" s="16" t="s">
        <v>8</v>
      </c>
      <c r="AE1" s="19"/>
      <c r="AF1" s="30"/>
      <c r="AG1" s="30"/>
      <c r="AL1" s="1" t="s">
        <v>638</v>
      </c>
    </row>
    <row r="2" spans="1:40" ht="12" customHeight="1" thickBot="1" x14ac:dyDescent="0.3">
      <c r="A2" s="24" t="s">
        <v>43</v>
      </c>
      <c r="B2" s="4" t="s">
        <v>7</v>
      </c>
      <c r="C2" s="4"/>
      <c r="D2" s="106"/>
      <c r="E2" s="25"/>
      <c r="F2" s="63" t="s">
        <v>5</v>
      </c>
      <c r="G2" s="63" t="s">
        <v>5</v>
      </c>
      <c r="H2" s="73" t="s">
        <v>6</v>
      </c>
      <c r="I2" s="72" t="s">
        <v>3</v>
      </c>
      <c r="J2" s="41" t="s">
        <v>6</v>
      </c>
      <c r="K2" s="73" t="s">
        <v>6</v>
      </c>
      <c r="L2" s="74" t="s">
        <v>6</v>
      </c>
      <c r="M2" s="72" t="s">
        <v>3</v>
      </c>
      <c r="N2" s="73" t="s">
        <v>6</v>
      </c>
      <c r="O2" s="41" t="s">
        <v>11</v>
      </c>
      <c r="P2" s="74" t="s">
        <v>4</v>
      </c>
      <c r="Q2" s="73" t="s">
        <v>6</v>
      </c>
      <c r="R2" s="74" t="s">
        <v>4</v>
      </c>
      <c r="S2" s="73" t="s">
        <v>6</v>
      </c>
      <c r="T2" s="74" t="s">
        <v>4</v>
      </c>
      <c r="U2" s="44" t="s">
        <v>6</v>
      </c>
      <c r="V2" s="75" t="s">
        <v>5</v>
      </c>
      <c r="W2" s="47" t="s">
        <v>6</v>
      </c>
      <c r="X2" s="76" t="s">
        <v>3</v>
      </c>
      <c r="Y2" s="275"/>
      <c r="Z2" s="275"/>
      <c r="AA2" s="275"/>
      <c r="AB2" s="275"/>
      <c r="AC2" s="275"/>
      <c r="AD2" s="26"/>
    </row>
    <row r="3" spans="1:40" s="1" customFormat="1" ht="42" customHeight="1" thickBot="1" x14ac:dyDescent="0.25">
      <c r="A3" s="32"/>
      <c r="B3" s="33" t="s">
        <v>0</v>
      </c>
      <c r="C3" s="33"/>
      <c r="D3" s="34"/>
      <c r="E3" s="34"/>
      <c r="F3" s="64">
        <v>42756</v>
      </c>
      <c r="G3" s="64">
        <v>42777</v>
      </c>
      <c r="H3" s="78">
        <v>41374</v>
      </c>
      <c r="I3" s="77">
        <v>42475</v>
      </c>
      <c r="J3" s="42">
        <v>41751</v>
      </c>
      <c r="K3" s="78">
        <v>41767</v>
      </c>
      <c r="L3" s="79">
        <v>41421</v>
      </c>
      <c r="M3" s="77">
        <v>42524</v>
      </c>
      <c r="N3" s="78">
        <v>41795</v>
      </c>
      <c r="O3" s="42">
        <v>42534</v>
      </c>
      <c r="P3" s="79">
        <v>43277</v>
      </c>
      <c r="Q3" s="78">
        <v>41458</v>
      </c>
      <c r="R3" s="79">
        <v>42196</v>
      </c>
      <c r="S3" s="78">
        <v>41858</v>
      </c>
      <c r="T3" s="79">
        <v>76217</v>
      </c>
      <c r="U3" s="45">
        <v>42636</v>
      </c>
      <c r="V3" s="80" t="s">
        <v>143</v>
      </c>
      <c r="W3" s="48">
        <v>41933</v>
      </c>
      <c r="X3" s="81"/>
      <c r="Y3" s="276"/>
      <c r="Z3" s="276"/>
      <c r="AA3" s="276"/>
      <c r="AB3" s="276"/>
      <c r="AC3" s="276"/>
      <c r="AD3" s="22"/>
      <c r="AF3" s="29" t="s">
        <v>46</v>
      </c>
      <c r="AG3" s="30"/>
      <c r="AH3" s="29" t="s">
        <v>48</v>
      </c>
      <c r="AI3" s="29" t="s">
        <v>47</v>
      </c>
    </row>
    <row r="4" spans="1:40" s="1" customFormat="1" ht="20.100000000000001" customHeight="1" thickBot="1" x14ac:dyDescent="0.25">
      <c r="A4" s="65" t="s">
        <v>56</v>
      </c>
      <c r="B4" s="33"/>
      <c r="C4" s="33"/>
      <c r="D4" s="34"/>
      <c r="E4" s="34" t="s">
        <v>4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34"/>
      <c r="Z4" s="34"/>
      <c r="AA4" s="295"/>
      <c r="AB4" s="295"/>
      <c r="AC4" s="295"/>
      <c r="AD4" s="49"/>
      <c r="AF4" s="29"/>
      <c r="AG4" s="30"/>
      <c r="AH4" s="29"/>
      <c r="AI4" s="29"/>
    </row>
    <row r="5" spans="1:40" s="1" customFormat="1" ht="15.95" customHeight="1" x14ac:dyDescent="0.2">
      <c r="A5" s="65" t="s">
        <v>1</v>
      </c>
      <c r="B5" s="33"/>
      <c r="C5" s="33"/>
      <c r="D5" s="34"/>
      <c r="E5" s="34" t="s">
        <v>6</v>
      </c>
      <c r="F5" s="82">
        <v>5</v>
      </c>
      <c r="G5" s="82">
        <v>5</v>
      </c>
      <c r="H5" s="82">
        <v>5</v>
      </c>
      <c r="I5" s="82">
        <v>6.21</v>
      </c>
      <c r="J5" s="82">
        <v>4.2</v>
      </c>
      <c r="K5" s="82">
        <v>5</v>
      </c>
      <c r="L5" s="82">
        <v>4.3</v>
      </c>
      <c r="M5" s="82">
        <v>13.1</v>
      </c>
      <c r="N5" s="82">
        <v>5</v>
      </c>
      <c r="O5" s="83">
        <v>6.21</v>
      </c>
      <c r="P5" s="83">
        <v>4.2</v>
      </c>
      <c r="Q5" s="82">
        <v>5</v>
      </c>
      <c r="R5" s="82">
        <v>5.8</v>
      </c>
      <c r="S5" s="82">
        <v>5</v>
      </c>
      <c r="T5" s="84">
        <v>16</v>
      </c>
      <c r="U5" s="84">
        <v>13</v>
      </c>
      <c r="V5" s="84">
        <v>5</v>
      </c>
      <c r="W5" s="84">
        <v>8.4</v>
      </c>
      <c r="X5" s="84">
        <v>3.1</v>
      </c>
      <c r="Y5" s="84"/>
      <c r="Z5" s="84"/>
      <c r="AA5" s="296"/>
      <c r="AB5" s="296"/>
      <c r="AC5" s="296"/>
      <c r="AD5" s="49"/>
      <c r="AF5" s="29"/>
      <c r="AG5" s="30"/>
      <c r="AH5" s="29"/>
      <c r="AI5" s="29"/>
    </row>
    <row r="6" spans="1:40" s="1" customFormat="1" ht="15.95" customHeight="1" thickBot="1" x14ac:dyDescent="0.25">
      <c r="A6" s="35" t="s">
        <v>10</v>
      </c>
      <c r="B6" s="36"/>
      <c r="C6" s="36" t="s">
        <v>35</v>
      </c>
      <c r="D6" s="37"/>
      <c r="E6" s="37"/>
      <c r="F6" s="38">
        <v>5</v>
      </c>
      <c r="G6" s="38">
        <v>6</v>
      </c>
      <c r="H6" s="38">
        <v>4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15</v>
      </c>
      <c r="P6" s="38"/>
      <c r="Q6" s="38">
        <v>14</v>
      </c>
      <c r="R6" s="38">
        <v>13</v>
      </c>
      <c r="S6" s="38">
        <v>17</v>
      </c>
      <c r="T6" s="38"/>
      <c r="U6" s="38"/>
      <c r="V6" s="38">
        <v>18</v>
      </c>
      <c r="W6" s="38">
        <v>19</v>
      </c>
      <c r="X6" s="38">
        <v>21</v>
      </c>
      <c r="Y6" s="38"/>
      <c r="Z6" s="38"/>
      <c r="AA6" s="297"/>
      <c r="AB6" s="297"/>
      <c r="AC6" s="297"/>
      <c r="AD6" s="39" t="s">
        <v>9</v>
      </c>
      <c r="AF6" s="30"/>
      <c r="AG6" s="30"/>
    </row>
    <row r="7" spans="1:40" s="6" customFormat="1" ht="12.95" customHeight="1" thickBot="1" x14ac:dyDescent="0.25">
      <c r="A7" s="270" t="s">
        <v>154</v>
      </c>
      <c r="B7" s="11" t="s">
        <v>155</v>
      </c>
      <c r="C7" s="5"/>
      <c r="D7" s="302"/>
      <c r="E7" s="5" t="s">
        <v>4</v>
      </c>
      <c r="F7" s="5">
        <v>12</v>
      </c>
      <c r="G7" s="5"/>
      <c r="H7" s="5"/>
      <c r="I7" s="5"/>
      <c r="J7" s="5"/>
      <c r="K7" s="5">
        <v>14</v>
      </c>
      <c r="L7" s="6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72"/>
      <c r="AB7" s="172"/>
      <c r="AC7" s="172"/>
      <c r="AD7" s="54">
        <f t="shared" ref="AD7:AD38" ca="1" si="0">SUMPRODUCT(LARGE(F7:X7,ROW(INDIRECT("1:"&amp;MIN(10,COUNT(F7:X7))))))</f>
        <v>26</v>
      </c>
      <c r="AF7" s="27"/>
      <c r="AG7" s="27"/>
      <c r="AH7" s="27"/>
      <c r="AI7" s="28"/>
      <c r="AL7" s="6">
        <f t="shared" ref="AL7:AL38" si="1">COUNT(F7:AC7)</f>
        <v>2</v>
      </c>
    </row>
    <row r="8" spans="1:40" s="6" customFormat="1" ht="12.95" customHeight="1" thickBot="1" x14ac:dyDescent="0.25">
      <c r="A8" s="51" t="s">
        <v>78</v>
      </c>
      <c r="B8" s="2" t="s">
        <v>86</v>
      </c>
      <c r="C8" s="14"/>
      <c r="D8" s="111"/>
      <c r="E8" s="14" t="s">
        <v>4</v>
      </c>
      <c r="F8" s="14"/>
      <c r="G8" s="14"/>
      <c r="H8" s="14">
        <v>10</v>
      </c>
      <c r="I8" s="14">
        <v>14</v>
      </c>
      <c r="J8" s="14"/>
      <c r="K8" s="14">
        <v>12</v>
      </c>
      <c r="L8" s="15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>
        <v>12</v>
      </c>
      <c r="Z8" s="14"/>
      <c r="AA8" s="298"/>
      <c r="AB8" s="298"/>
      <c r="AC8" s="298"/>
      <c r="AD8" s="54">
        <f t="shared" ca="1" si="0"/>
        <v>36</v>
      </c>
      <c r="AF8" s="27" t="str">
        <f>CONCATENATE(TRUNC(AG8),"m ",FIXED(((AG8)-TRUNC(AG8))*60,0),"s")</f>
        <v>39m 10s</v>
      </c>
      <c r="AG8" s="27">
        <v>39.17</v>
      </c>
      <c r="AH8" s="27">
        <f>COUNT(F8:X8)</f>
        <v>3</v>
      </c>
      <c r="AI8" s="28">
        <f>IF(AH8=0,0,IF(AH8=1,AVERAGE(LARGE(F8:X8,1)),IF(AH8=2,AVERAGE(LARGE(F8:X8,1),LARGE(F8:X8,2)),IF(AH8=3,AVERAGE(LARGE(F8:X8,1),LARGE(F8:X8,2),LARGE(F8:X8,3)),IF(AH8=4,AVERAGE(LARGE(F8:X8,1),LARGE(F8:X8,2),LARGE(F8:X8,3),LARGE(F8:X8,4)),IF(AH8=5,AVERAGE(LARGE(F8:X8,1),LARGE(F8:X8,2),LARGE(F8:X8,3),LARGE(F8:X8,4),LARGE(F8:X8,5)),IF(AH8=6,AVERAGE(LARGE(F8:X8,1),LARGE(F8:X8,2),LARGE(F8:X8,3),LARGE(F8:X8,4),LARGE(F8:X8,5),LARGE(F8:X8,6)),IF(AH8=7,AVERAGE(LARGE(F8:X8,1),LARGE(F8:X8,2),LARGE(F8:X8,3),LARGE(F8:X8,4),LARGE(F8:X8,5),LARGE(F8:X8,6),LARGE(F8:X8,7)),IF(AH8=8,AVERAGE(LARGE(F8:X8,1),LARGE(F8:X8,2),LARGE(F8:X8,3),LARGE(F8:X8,4),LARGE(F8:X8,5),LARGE(F8:X8,6),LARGE(F8:X8,7),LARGE(F8:X8,8)),IF(AH8=9,AVERAGE(LARGE(F8:X8,1),LARGE(F8:X8,2),LARGE(F8:X8,3),LARGE(F8:X8,4),LARGE(F8:X8,5),LARGE(F8:X8,6),LARGE(F8:X8,7),LARGE(F8:X8,8),LARGE(F8:X8,9)),IF(AH8&gt;9,AVERAGE(LARGE(F8:X8,1),LARGE(F8:X8,2),LARGE(F8:X8,3),LARGE(F8:X8,4),LARGE(F8:X8,5),LARGE(F8:X8,6),LARGE(F8:X8,7),LARGE(F8:X8,8),LARGE(F8:X8,9),LARGE(F8:X8,10)))))))))))))</f>
        <v>12</v>
      </c>
      <c r="AL8" s="6">
        <f t="shared" si="1"/>
        <v>4</v>
      </c>
    </row>
    <row r="9" spans="1:40" s="6" customFormat="1" ht="14.25" customHeight="1" thickBot="1" x14ac:dyDescent="0.25">
      <c r="A9" s="7" t="s">
        <v>87</v>
      </c>
      <c r="B9" s="8" t="s">
        <v>91</v>
      </c>
      <c r="C9" s="14"/>
      <c r="D9" s="111"/>
      <c r="E9" s="14" t="s">
        <v>4</v>
      </c>
      <c r="F9" s="14"/>
      <c r="G9" s="14"/>
      <c r="H9" s="14"/>
      <c r="I9" s="14"/>
      <c r="J9" s="138"/>
      <c r="K9" s="14"/>
      <c r="L9" s="15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98"/>
      <c r="AB9" s="298"/>
      <c r="AC9" s="298"/>
      <c r="AD9" s="54" t="e">
        <f t="shared" ca="1" si="0"/>
        <v>#REF!</v>
      </c>
      <c r="AF9" s="27"/>
      <c r="AG9" s="27"/>
      <c r="AH9" s="27"/>
      <c r="AI9" s="28"/>
      <c r="AL9" s="6">
        <f t="shared" si="1"/>
        <v>0</v>
      </c>
    </row>
    <row r="10" spans="1:40" s="6" customFormat="1" ht="14.25" customHeight="1" thickBot="1" x14ac:dyDescent="0.25">
      <c r="A10" s="271" t="s">
        <v>76</v>
      </c>
      <c r="B10" s="13" t="s">
        <v>89</v>
      </c>
      <c r="C10" s="14"/>
      <c r="D10" s="111"/>
      <c r="E10" s="14" t="s">
        <v>4</v>
      </c>
      <c r="F10" s="14"/>
      <c r="G10" s="14"/>
      <c r="H10" s="14"/>
      <c r="I10" s="14">
        <v>15</v>
      </c>
      <c r="J10" s="14"/>
      <c r="K10" s="14"/>
      <c r="L10" s="152"/>
      <c r="M10" s="14"/>
      <c r="N10" s="14"/>
      <c r="O10" s="14"/>
      <c r="P10" s="14"/>
      <c r="Q10" s="14"/>
      <c r="R10" s="14"/>
      <c r="S10" s="14"/>
      <c r="T10" s="14"/>
      <c r="U10" s="138"/>
      <c r="V10" s="14"/>
      <c r="W10" s="14"/>
      <c r="X10" s="14"/>
      <c r="Y10" s="14"/>
      <c r="Z10" s="14"/>
      <c r="AA10" s="298"/>
      <c r="AB10" s="298"/>
      <c r="AC10" s="298"/>
      <c r="AD10" s="54">
        <f t="shared" ca="1" si="0"/>
        <v>15</v>
      </c>
      <c r="AF10" s="27"/>
      <c r="AG10" s="27"/>
      <c r="AH10" s="27"/>
      <c r="AI10" s="28"/>
      <c r="AL10" s="6">
        <f t="shared" si="1"/>
        <v>1</v>
      </c>
    </row>
    <row r="11" spans="1:40" s="6" customFormat="1" ht="14.25" customHeight="1" thickBot="1" x14ac:dyDescent="0.25">
      <c r="A11" s="271" t="s">
        <v>150</v>
      </c>
      <c r="B11" s="13" t="s">
        <v>151</v>
      </c>
      <c r="C11" s="14"/>
      <c r="D11" s="111"/>
      <c r="E11" s="14" t="s">
        <v>4</v>
      </c>
      <c r="F11" s="14">
        <v>13</v>
      </c>
      <c r="G11" s="14">
        <v>12</v>
      </c>
      <c r="H11" s="14"/>
      <c r="I11" s="14"/>
      <c r="J11" s="14"/>
      <c r="K11" s="14"/>
      <c r="L11" s="152"/>
      <c r="M11" s="14"/>
      <c r="N11" s="14"/>
      <c r="O11" s="14"/>
      <c r="P11" s="14"/>
      <c r="Q11" s="14"/>
      <c r="R11" s="14"/>
      <c r="S11" s="14"/>
      <c r="T11" s="14"/>
      <c r="U11" s="138"/>
      <c r="V11" s="14"/>
      <c r="W11" s="14"/>
      <c r="X11" s="14"/>
      <c r="Y11" s="14"/>
      <c r="Z11" s="14"/>
      <c r="AA11" s="298"/>
      <c r="AB11" s="298"/>
      <c r="AC11" s="298"/>
      <c r="AD11" s="54">
        <f t="shared" ca="1" si="0"/>
        <v>25</v>
      </c>
      <c r="AF11" s="27"/>
      <c r="AG11" s="27"/>
      <c r="AH11" s="27"/>
      <c r="AI11" s="28"/>
      <c r="AL11" s="6">
        <f t="shared" si="1"/>
        <v>2</v>
      </c>
    </row>
    <row r="12" spans="1:40" s="6" customFormat="1" ht="14.25" customHeight="1" thickBot="1" x14ac:dyDescent="0.25">
      <c r="A12" s="129" t="s">
        <v>122</v>
      </c>
      <c r="B12" s="14" t="s">
        <v>125</v>
      </c>
      <c r="C12" s="14"/>
      <c r="D12" s="140"/>
      <c r="E12" s="14" t="s">
        <v>4</v>
      </c>
      <c r="F12" s="14"/>
      <c r="G12" s="14"/>
      <c r="H12" s="14"/>
      <c r="I12" s="14"/>
      <c r="J12" s="138"/>
      <c r="K12" s="14"/>
      <c r="L12" s="15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98"/>
      <c r="AB12" s="298"/>
      <c r="AC12" s="298"/>
      <c r="AD12" s="54" t="e">
        <f t="shared" ca="1" si="0"/>
        <v>#REF!</v>
      </c>
      <c r="AF12" s="27"/>
      <c r="AG12" s="27"/>
      <c r="AH12" s="27"/>
      <c r="AI12" s="28"/>
      <c r="AL12" s="6">
        <f t="shared" si="1"/>
        <v>0</v>
      </c>
    </row>
    <row r="13" spans="1:40" s="6" customFormat="1" ht="14.25" customHeight="1" thickBot="1" x14ac:dyDescent="0.25">
      <c r="A13" s="271" t="s">
        <v>74</v>
      </c>
      <c r="B13" s="13" t="s">
        <v>127</v>
      </c>
      <c r="C13" s="14"/>
      <c r="D13" s="111"/>
      <c r="E13" s="14" t="s">
        <v>4</v>
      </c>
      <c r="F13" s="14"/>
      <c r="G13" s="14"/>
      <c r="H13" s="14"/>
      <c r="I13" s="14"/>
      <c r="J13" s="14">
        <v>14</v>
      </c>
      <c r="K13" s="14"/>
      <c r="L13" s="152"/>
      <c r="M13" s="14"/>
      <c r="N13" s="14"/>
      <c r="O13" s="138"/>
      <c r="P13" s="138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98"/>
      <c r="AB13" s="298"/>
      <c r="AC13" s="298"/>
      <c r="AD13" s="54">
        <f t="shared" ca="1" si="0"/>
        <v>14</v>
      </c>
      <c r="AF13" s="27"/>
      <c r="AG13" s="27"/>
      <c r="AH13" s="27"/>
      <c r="AI13" s="28"/>
      <c r="AL13" s="6">
        <f t="shared" si="1"/>
        <v>1</v>
      </c>
    </row>
    <row r="14" spans="1:40" s="6" customFormat="1" ht="14.25" customHeight="1" thickBot="1" x14ac:dyDescent="0.25">
      <c r="A14" s="129" t="s">
        <v>52</v>
      </c>
      <c r="B14" s="14" t="s">
        <v>113</v>
      </c>
      <c r="C14" s="14"/>
      <c r="D14" s="111"/>
      <c r="E14" s="14" t="s">
        <v>4</v>
      </c>
      <c r="F14" s="14"/>
      <c r="G14" s="14"/>
      <c r="H14" s="14"/>
      <c r="I14" s="14"/>
      <c r="J14" s="138"/>
      <c r="K14" s="14"/>
      <c r="L14" s="15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>
        <v>12</v>
      </c>
      <c r="Z14" s="14"/>
      <c r="AA14" s="298"/>
      <c r="AB14" s="298"/>
      <c r="AC14" s="298"/>
      <c r="AD14" s="54" t="e">
        <f t="shared" ca="1" si="0"/>
        <v>#REF!</v>
      </c>
      <c r="AF14" s="27"/>
      <c r="AG14" s="27"/>
      <c r="AH14" s="27"/>
      <c r="AI14" s="28"/>
      <c r="AL14" s="6">
        <f t="shared" si="1"/>
        <v>1</v>
      </c>
      <c r="AN14" s="147"/>
    </row>
    <row r="15" spans="1:40" s="6" customFormat="1" ht="14.25" customHeight="1" thickBot="1" x14ac:dyDescent="0.25">
      <c r="A15" s="129" t="s">
        <v>75</v>
      </c>
      <c r="B15" s="14" t="s">
        <v>104</v>
      </c>
      <c r="C15" s="14"/>
      <c r="D15" s="111"/>
      <c r="E15" s="14" t="s">
        <v>4</v>
      </c>
      <c r="F15" s="14"/>
      <c r="G15" s="14"/>
      <c r="H15" s="14"/>
      <c r="I15" s="14"/>
      <c r="J15" s="138"/>
      <c r="K15" s="14"/>
      <c r="L15" s="152"/>
      <c r="M15" s="14"/>
      <c r="N15" s="14"/>
      <c r="O15" s="138"/>
      <c r="P15" s="138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98"/>
      <c r="AB15" s="298"/>
      <c r="AC15" s="298"/>
      <c r="AD15" s="54" t="e">
        <f t="shared" ca="1" si="0"/>
        <v>#REF!</v>
      </c>
      <c r="AF15" s="27"/>
      <c r="AG15" s="27"/>
      <c r="AH15" s="27"/>
      <c r="AI15" s="28"/>
      <c r="AL15" s="6">
        <f t="shared" si="1"/>
        <v>0</v>
      </c>
      <c r="AN15" s="147"/>
    </row>
    <row r="16" spans="1:40" s="6" customFormat="1" ht="12.95" customHeight="1" thickBot="1" x14ac:dyDescent="0.25">
      <c r="A16" s="129" t="s">
        <v>28</v>
      </c>
      <c r="B16" s="14" t="s">
        <v>129</v>
      </c>
      <c r="C16" s="14"/>
      <c r="D16" s="140"/>
      <c r="E16" s="14" t="s">
        <v>4</v>
      </c>
      <c r="F16" s="14"/>
      <c r="G16" s="14"/>
      <c r="H16" s="14"/>
      <c r="I16" s="14"/>
      <c r="J16" s="138"/>
      <c r="K16" s="14"/>
      <c r="L16" s="152"/>
      <c r="M16" s="14"/>
      <c r="N16" s="14"/>
      <c r="O16" s="138"/>
      <c r="P16" s="138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298"/>
      <c r="AB16" s="298"/>
      <c r="AC16" s="298"/>
      <c r="AD16" s="54" t="e">
        <f t="shared" ca="1" si="0"/>
        <v>#REF!</v>
      </c>
      <c r="AF16" s="27"/>
      <c r="AG16" s="27"/>
      <c r="AH16" s="27"/>
      <c r="AI16" s="28"/>
      <c r="AL16" s="6">
        <f t="shared" si="1"/>
        <v>0</v>
      </c>
    </row>
    <row r="17" spans="1:43" s="6" customFormat="1" ht="12.95" customHeight="1" thickBot="1" x14ac:dyDescent="0.25">
      <c r="A17" s="129" t="s">
        <v>119</v>
      </c>
      <c r="B17" s="14" t="s">
        <v>120</v>
      </c>
      <c r="C17" s="14"/>
      <c r="D17" s="140"/>
      <c r="E17" s="14" t="s">
        <v>4</v>
      </c>
      <c r="F17" s="14"/>
      <c r="G17" s="14"/>
      <c r="H17" s="14"/>
      <c r="I17" s="14"/>
      <c r="J17" s="138"/>
      <c r="K17" s="14"/>
      <c r="L17" s="15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98"/>
      <c r="AB17" s="298"/>
      <c r="AC17" s="298"/>
      <c r="AD17" s="54" t="e">
        <f t="shared" ca="1" si="0"/>
        <v>#REF!</v>
      </c>
      <c r="AF17" s="27"/>
      <c r="AG17" s="27"/>
      <c r="AH17" s="27"/>
      <c r="AI17" s="28"/>
      <c r="AL17" s="6">
        <f t="shared" si="1"/>
        <v>0</v>
      </c>
    </row>
    <row r="18" spans="1:43" s="6" customFormat="1" ht="12.95" customHeight="1" thickBot="1" x14ac:dyDescent="0.25">
      <c r="A18" s="129" t="s">
        <v>52</v>
      </c>
      <c r="B18" s="14" t="s">
        <v>84</v>
      </c>
      <c r="C18" s="14"/>
      <c r="D18" s="111"/>
      <c r="E18" s="14" t="s">
        <v>4</v>
      </c>
      <c r="F18" s="14"/>
      <c r="G18" s="14"/>
      <c r="H18" s="14"/>
      <c r="I18" s="14"/>
      <c r="J18" s="14"/>
      <c r="K18" s="14"/>
      <c r="L18" s="152"/>
      <c r="M18" s="14"/>
      <c r="N18" s="14"/>
      <c r="O18" s="138"/>
      <c r="P18" s="138"/>
      <c r="Q18" s="14"/>
      <c r="R18" s="14"/>
      <c r="S18" s="14"/>
      <c r="T18" s="14"/>
      <c r="U18" s="138"/>
      <c r="V18" s="14"/>
      <c r="W18" s="14"/>
      <c r="X18" s="14"/>
      <c r="Y18" s="14"/>
      <c r="Z18" s="14"/>
      <c r="AA18" s="298"/>
      <c r="AB18" s="298"/>
      <c r="AC18" s="298"/>
      <c r="AD18" s="54" t="e">
        <f t="shared" ca="1" si="0"/>
        <v>#REF!</v>
      </c>
      <c r="AF18" s="27"/>
      <c r="AG18" s="27"/>
      <c r="AH18" s="27"/>
      <c r="AI18" s="28"/>
      <c r="AL18" s="6">
        <f t="shared" si="1"/>
        <v>0</v>
      </c>
    </row>
    <row r="19" spans="1:43" s="6" customFormat="1" ht="12.95" customHeight="1" thickBot="1" x14ac:dyDescent="0.25">
      <c r="A19" s="129" t="s">
        <v>53</v>
      </c>
      <c r="B19" s="14" t="s">
        <v>85</v>
      </c>
      <c r="C19" s="14"/>
      <c r="D19" s="111"/>
      <c r="E19" s="14" t="s">
        <v>4</v>
      </c>
      <c r="F19" s="14"/>
      <c r="G19" s="14"/>
      <c r="H19" s="14"/>
      <c r="I19" s="14"/>
      <c r="J19" s="14"/>
      <c r="K19" s="14"/>
      <c r="L19" s="15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98"/>
      <c r="AB19" s="298"/>
      <c r="AC19" s="298"/>
      <c r="AD19" s="54" t="e">
        <f t="shared" ca="1" si="0"/>
        <v>#REF!</v>
      </c>
      <c r="AF19" s="27" t="str">
        <f>CONCATENATE(TRUNC(AG19),"m ",FIXED(((AG19)-TRUNC(AG19))*60,0),"s")</f>
        <v>40m 10s</v>
      </c>
      <c r="AG19" s="27">
        <v>40.17</v>
      </c>
      <c r="AH19" s="27">
        <f>COUNT(F19:X19)</f>
        <v>0</v>
      </c>
      <c r="AI19" s="28">
        <f>IF(AH19=0,0,IF(AH19=1,AVERAGE(LARGE(F19:X19,1)),IF(AH19=2,AVERAGE(LARGE(F19:X19,1),LARGE(F19:X19,2)),IF(AH19=3,AVERAGE(LARGE(F19:X19,1),LARGE(F19:X19,2),LARGE(F19:X19,3)),IF(AH19=4,AVERAGE(LARGE(F19:X19,1),LARGE(F19:X19,2),LARGE(F19:X19,3),LARGE(F19:X19,4)),IF(AH19=5,AVERAGE(LARGE(F19:X19,1),LARGE(F19:X19,2),LARGE(F19:X19,3),LARGE(F19:X19,4),LARGE(F19:X19,5)),IF(AH19=6,AVERAGE(LARGE(F19:X19,1),LARGE(F19:X19,2),LARGE(F19:X19,3),LARGE(F19:X19,4),LARGE(F19:X19,5),LARGE(F19:X19,6)),IF(AH19=7,AVERAGE(LARGE(F19:X19,1),LARGE(F19:X19,2),LARGE(F19:X19,3),LARGE(F19:X19,4),LARGE(F19:X19,5),LARGE(F19:X19,6),LARGE(F19:X19,7)),IF(AH19=8,AVERAGE(LARGE(F19:X19,1),LARGE(F19:X19,2),LARGE(F19:X19,3),LARGE(F19:X19,4),LARGE(F19:X19,5),LARGE(F19:X19,6),LARGE(F19:X19,7),LARGE(F19:X19,8)),IF(AH19=9,AVERAGE(LARGE(F19:X19,1),LARGE(F19:X19,2),LARGE(F19:X19,3),LARGE(F19:X19,4),LARGE(F19:X19,5),LARGE(F19:X19,6),LARGE(F19:X19,7),LARGE(F19:X19,8),LARGE(F19:X19,9)),IF(AH19&gt;9,AVERAGE(LARGE(F19:X19,1),LARGE(F19:X19,2),LARGE(F19:X19,3),LARGE(F19:X19,4),LARGE(F19:X19,5),LARGE(F19:X19,6),LARGE(F19:X19,7),LARGE(F19:X19,8),LARGE(F19:X19,9),LARGE(F19:X19,10)))))))))))))</f>
        <v>0</v>
      </c>
      <c r="AL19" s="6">
        <f t="shared" si="1"/>
        <v>0</v>
      </c>
    </row>
    <row r="20" spans="1:43" s="6" customFormat="1" ht="12.95" customHeight="1" thickBot="1" x14ac:dyDescent="0.25">
      <c r="A20" s="129" t="s">
        <v>45</v>
      </c>
      <c r="B20" s="14" t="s">
        <v>112</v>
      </c>
      <c r="C20" s="14"/>
      <c r="D20" s="111"/>
      <c r="E20" s="14" t="s">
        <v>4</v>
      </c>
      <c r="F20" s="14"/>
      <c r="G20" s="14"/>
      <c r="H20" s="14"/>
      <c r="I20" s="14"/>
      <c r="J20" s="138"/>
      <c r="K20" s="14"/>
      <c r="L20" s="15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>
        <v>12</v>
      </c>
      <c r="Z20" s="14"/>
      <c r="AA20" s="298"/>
      <c r="AB20" s="298"/>
      <c r="AC20" s="298"/>
      <c r="AD20" s="54" t="e">
        <f t="shared" ca="1" si="0"/>
        <v>#REF!</v>
      </c>
      <c r="AF20" s="27"/>
      <c r="AG20" s="27"/>
      <c r="AH20" s="27"/>
      <c r="AI20" s="28"/>
      <c r="AL20" s="6">
        <f t="shared" si="1"/>
        <v>1</v>
      </c>
    </row>
    <row r="21" spans="1:43" s="6" customFormat="1" ht="12.95" customHeight="1" thickBot="1" x14ac:dyDescent="0.25">
      <c r="A21" s="129" t="s">
        <v>29</v>
      </c>
      <c r="B21" s="14" t="s">
        <v>82</v>
      </c>
      <c r="C21" s="14"/>
      <c r="D21" s="111"/>
      <c r="E21" s="14" t="s">
        <v>4</v>
      </c>
      <c r="F21" s="14"/>
      <c r="G21" s="14"/>
      <c r="H21" s="14"/>
      <c r="I21" s="14"/>
      <c r="J21" s="14"/>
      <c r="K21" s="14"/>
      <c r="L21" s="152">
        <v>15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98"/>
      <c r="AB21" s="298"/>
      <c r="AC21" s="298"/>
      <c r="AD21" s="54">
        <f t="shared" ca="1" si="0"/>
        <v>15</v>
      </c>
      <c r="AF21" s="27"/>
      <c r="AG21" s="27"/>
      <c r="AH21" s="27"/>
      <c r="AI21" s="28"/>
      <c r="AL21" s="6">
        <f t="shared" si="1"/>
        <v>1</v>
      </c>
    </row>
    <row r="22" spans="1:43" s="6" customFormat="1" ht="12.95" customHeight="1" thickBot="1" x14ac:dyDescent="0.25">
      <c r="A22" s="129" t="s">
        <v>75</v>
      </c>
      <c r="B22" s="14" t="s">
        <v>90</v>
      </c>
      <c r="C22" s="14"/>
      <c r="D22" s="140"/>
      <c r="E22" s="14" t="s">
        <v>4</v>
      </c>
      <c r="F22" s="14"/>
      <c r="G22" s="14"/>
      <c r="H22" s="14"/>
      <c r="I22" s="14"/>
      <c r="J22" s="138"/>
      <c r="K22" s="14"/>
      <c r="L22" s="152"/>
      <c r="M22" s="14"/>
      <c r="N22" s="14"/>
      <c r="O22" s="138"/>
      <c r="P22" s="13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98"/>
      <c r="AB22" s="298"/>
      <c r="AC22" s="298"/>
      <c r="AD22" s="54" t="e">
        <f t="shared" ca="1" si="0"/>
        <v>#REF!</v>
      </c>
      <c r="AF22" s="27"/>
      <c r="AG22" s="27"/>
      <c r="AH22" s="27"/>
      <c r="AI22" s="28"/>
      <c r="AL22" s="6">
        <f t="shared" si="1"/>
        <v>0</v>
      </c>
    </row>
    <row r="23" spans="1:43" s="6" customFormat="1" ht="12.95" customHeight="1" thickBot="1" x14ac:dyDescent="0.25">
      <c r="A23" s="271" t="s">
        <v>74</v>
      </c>
      <c r="B23" s="13" t="s">
        <v>88</v>
      </c>
      <c r="C23" s="14"/>
      <c r="D23" s="111"/>
      <c r="E23" s="14" t="s">
        <v>4</v>
      </c>
      <c r="F23" s="14"/>
      <c r="G23" s="14"/>
      <c r="H23" s="14">
        <v>13</v>
      </c>
      <c r="I23" s="14">
        <v>13</v>
      </c>
      <c r="J23" s="14"/>
      <c r="K23" s="14"/>
      <c r="L23" s="152"/>
      <c r="M23" s="14"/>
      <c r="N23" s="14"/>
      <c r="O23" s="138"/>
      <c r="P23" s="138"/>
      <c r="Q23" s="14"/>
      <c r="R23" s="14"/>
      <c r="S23" s="14"/>
      <c r="T23" s="14"/>
      <c r="U23" s="14"/>
      <c r="V23" s="14"/>
      <c r="W23" s="14"/>
      <c r="X23" s="14"/>
      <c r="Y23" s="14">
        <v>12</v>
      </c>
      <c r="Z23" s="14"/>
      <c r="AA23" s="298"/>
      <c r="AB23" s="298"/>
      <c r="AC23" s="298"/>
      <c r="AD23" s="54">
        <f t="shared" ca="1" si="0"/>
        <v>26</v>
      </c>
      <c r="AF23" s="27"/>
      <c r="AG23" s="27"/>
      <c r="AH23" s="27"/>
      <c r="AI23" s="28"/>
      <c r="AL23" s="6">
        <f t="shared" si="1"/>
        <v>3</v>
      </c>
    </row>
    <row r="24" spans="1:43" s="6" customFormat="1" ht="12.95" customHeight="1" thickBot="1" x14ac:dyDescent="0.25">
      <c r="A24" s="271" t="s">
        <v>25</v>
      </c>
      <c r="B24" s="13" t="s">
        <v>149</v>
      </c>
      <c r="C24" s="14"/>
      <c r="D24" s="111"/>
      <c r="E24" s="14" t="s">
        <v>4</v>
      </c>
      <c r="F24" s="14"/>
      <c r="G24" s="14"/>
      <c r="H24" s="14"/>
      <c r="I24" s="14"/>
      <c r="J24" s="14">
        <v>13</v>
      </c>
      <c r="K24" s="14"/>
      <c r="L24" s="15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98"/>
      <c r="AB24" s="298"/>
      <c r="AC24" s="298"/>
      <c r="AD24" s="54">
        <f t="shared" ca="1" si="0"/>
        <v>13</v>
      </c>
      <c r="AF24" s="27" t="str">
        <f>CONCATENATE(TRUNC(AG24),"m ",FIXED(((AG24)-TRUNC(AG24))*60,0),"s")</f>
        <v>39m 27s</v>
      </c>
      <c r="AG24" s="27">
        <v>39.450000000000003</v>
      </c>
      <c r="AH24" s="27">
        <f>COUNT(F24:X24)</f>
        <v>1</v>
      </c>
      <c r="AI24" s="28">
        <f>IF(AH24=0,0,IF(AH24=1,AVERAGE(LARGE(F24:X24,1)),IF(AH24=2,AVERAGE(LARGE(F24:X24,1),LARGE(F24:X24,2)),IF(AH24=3,AVERAGE(LARGE(F24:X24,1),LARGE(F24:X24,2),LARGE(F24:X24,3)),IF(AH24=4,AVERAGE(LARGE(F24:X24,1),LARGE(F24:X24,2),LARGE(F24:X24,3),LARGE(F24:X24,4)),IF(AH24=5,AVERAGE(LARGE(F24:X24,1),LARGE(F24:X24,2),LARGE(F24:X24,3),LARGE(F24:X24,4),LARGE(F24:X24,5)),IF(AH24=6,AVERAGE(LARGE(F24:X24,1),LARGE(F24:X24,2),LARGE(F24:X24,3),LARGE(F24:X24,4),LARGE(F24:X24,5),LARGE(F24:X24,6)),IF(AH24=7,AVERAGE(LARGE(F24:X24,1),LARGE(F24:X24,2),LARGE(F24:X24,3),LARGE(F24:X24,4),LARGE(F24:X24,5),LARGE(F24:X24,6),LARGE(F24:X24,7)),IF(AH24=8,AVERAGE(LARGE(F24:X24,1),LARGE(F24:X24,2),LARGE(F24:X24,3),LARGE(F24:X24,4),LARGE(F24:X24,5),LARGE(F24:X24,6),LARGE(F24:X24,7),LARGE(F24:X24,8)),IF(AH24=9,AVERAGE(LARGE(F24:X24,1),LARGE(F24:X24,2),LARGE(F24:X24,3),LARGE(F24:X24,4),LARGE(F24:X24,5),LARGE(F24:X24,6),LARGE(F24:X24,7),LARGE(F24:X24,8),LARGE(F24:X24,9)),IF(AH24&gt;9,AVERAGE(LARGE(F24:X24,1),LARGE(F24:X24,2),LARGE(F24:X24,3),LARGE(F24:X24,4),LARGE(F24:X24,5),LARGE(F24:X24,6),LARGE(F24:X24,7),LARGE(F24:X24,8),LARGE(F24:X24,9),LARGE(F24:X24,10)))))))))))))</f>
        <v>13</v>
      </c>
      <c r="AL24" s="6">
        <f t="shared" si="1"/>
        <v>1</v>
      </c>
    </row>
    <row r="25" spans="1:43" s="6" customFormat="1" ht="12.95" customHeight="1" thickBot="1" x14ac:dyDescent="0.25">
      <c r="A25" s="271" t="s">
        <v>147</v>
      </c>
      <c r="B25" s="13" t="s">
        <v>196</v>
      </c>
      <c r="C25" s="14"/>
      <c r="D25" s="111"/>
      <c r="E25" s="14" t="s">
        <v>4</v>
      </c>
      <c r="F25" s="14"/>
      <c r="G25" s="14"/>
      <c r="H25" s="14">
        <v>14</v>
      </c>
      <c r="I25" s="14"/>
      <c r="J25" s="14"/>
      <c r="K25" s="14">
        <v>15</v>
      </c>
      <c r="L25" s="152"/>
      <c r="M25" s="14"/>
      <c r="N25" s="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v>12</v>
      </c>
      <c r="Z25" s="14"/>
      <c r="AA25" s="298"/>
      <c r="AB25" s="298"/>
      <c r="AC25" s="298"/>
      <c r="AD25" s="54">
        <f t="shared" ca="1" si="0"/>
        <v>29</v>
      </c>
      <c r="AF25" s="27"/>
      <c r="AG25" s="27"/>
      <c r="AH25" s="27"/>
      <c r="AI25" s="28"/>
      <c r="AL25" s="6">
        <f t="shared" si="1"/>
        <v>3</v>
      </c>
    </row>
    <row r="26" spans="1:43" s="6" customFormat="1" ht="12.95" customHeight="1" thickBot="1" x14ac:dyDescent="0.25">
      <c r="A26" s="7" t="s">
        <v>26</v>
      </c>
      <c r="B26" s="8" t="s">
        <v>83</v>
      </c>
      <c r="C26" s="8"/>
      <c r="D26" s="112"/>
      <c r="E26" s="8" t="s">
        <v>4</v>
      </c>
      <c r="F26" s="14"/>
      <c r="G26" s="8"/>
      <c r="H26" s="8"/>
      <c r="I26" s="8"/>
      <c r="J26" s="139"/>
      <c r="K26" s="8"/>
      <c r="L26" s="20"/>
      <c r="M26" s="8"/>
      <c r="N26" s="8"/>
      <c r="O26" s="8"/>
      <c r="P26" s="8"/>
      <c r="Q26" s="8"/>
      <c r="R26" s="8"/>
      <c r="S26" s="8"/>
      <c r="T26" s="8"/>
      <c r="U26" s="139"/>
      <c r="V26" s="8"/>
      <c r="W26" s="8"/>
      <c r="X26" s="8"/>
      <c r="Y26" s="14"/>
      <c r="Z26" s="14"/>
      <c r="AA26" s="298"/>
      <c r="AB26" s="298"/>
      <c r="AC26" s="298"/>
      <c r="AD26" s="54" t="e">
        <f t="shared" ca="1" si="0"/>
        <v>#REF!</v>
      </c>
      <c r="AF26" s="27"/>
      <c r="AG26" s="27"/>
      <c r="AH26" s="27"/>
      <c r="AI26" s="28"/>
      <c r="AL26" s="6">
        <f t="shared" si="1"/>
        <v>0</v>
      </c>
      <c r="AO26" s="116"/>
      <c r="AP26" s="116"/>
      <c r="AQ26" s="116"/>
    </row>
    <row r="27" spans="1:43" s="6" customFormat="1" ht="12.95" customHeight="1" thickBot="1" x14ac:dyDescent="0.25">
      <c r="A27" s="51" t="s">
        <v>57</v>
      </c>
      <c r="B27" s="2" t="s">
        <v>108</v>
      </c>
      <c r="C27" s="8" t="s">
        <v>37</v>
      </c>
      <c r="D27" s="112"/>
      <c r="E27" s="8" t="s">
        <v>4</v>
      </c>
      <c r="F27" s="14"/>
      <c r="G27" s="8"/>
      <c r="H27" s="8">
        <v>12</v>
      </c>
      <c r="I27" s="8"/>
      <c r="J27" s="8"/>
      <c r="K27" s="8"/>
      <c r="L27" s="20"/>
      <c r="M27" s="8"/>
      <c r="N27" s="8"/>
      <c r="O27" s="8"/>
      <c r="P27" s="8"/>
      <c r="Q27" s="8"/>
      <c r="R27" s="8"/>
      <c r="S27" s="8"/>
      <c r="T27" s="8"/>
      <c r="U27" s="139"/>
      <c r="V27" s="8"/>
      <c r="W27" s="8"/>
      <c r="X27" s="8"/>
      <c r="Y27" s="14">
        <v>12</v>
      </c>
      <c r="Z27" s="14"/>
      <c r="AA27" s="298"/>
      <c r="AB27" s="298"/>
      <c r="AC27" s="298"/>
      <c r="AD27" s="54">
        <f t="shared" ca="1" si="0"/>
        <v>12</v>
      </c>
      <c r="AF27" s="27"/>
      <c r="AG27" s="27"/>
      <c r="AH27" s="27"/>
      <c r="AI27" s="28"/>
      <c r="AL27" s="6">
        <f t="shared" si="1"/>
        <v>2</v>
      </c>
    </row>
    <row r="28" spans="1:43" s="6" customFormat="1" ht="12.95" customHeight="1" thickBot="1" x14ac:dyDescent="0.25">
      <c r="A28" s="7" t="s">
        <v>22</v>
      </c>
      <c r="B28" s="8" t="s">
        <v>118</v>
      </c>
      <c r="C28" s="8"/>
      <c r="D28" s="112"/>
      <c r="E28" s="8" t="s">
        <v>4</v>
      </c>
      <c r="F28" s="14"/>
      <c r="G28" s="8"/>
      <c r="H28" s="8"/>
      <c r="I28" s="8"/>
      <c r="J28" s="8"/>
      <c r="K28" s="8"/>
      <c r="L28" s="2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14"/>
      <c r="AA28" s="298"/>
      <c r="AB28" s="298"/>
      <c r="AC28" s="298"/>
      <c r="AD28" s="54" t="e">
        <f t="shared" ca="1" si="0"/>
        <v>#REF!</v>
      </c>
      <c r="AF28" s="27"/>
      <c r="AG28" s="27"/>
      <c r="AH28" s="27"/>
      <c r="AI28" s="28"/>
      <c r="AL28" s="6">
        <f t="shared" si="1"/>
        <v>0</v>
      </c>
    </row>
    <row r="29" spans="1:43" s="6" customFormat="1" ht="12.95" customHeight="1" thickBot="1" x14ac:dyDescent="0.25">
      <c r="A29" s="51" t="s">
        <v>23</v>
      </c>
      <c r="B29" s="2" t="s">
        <v>80</v>
      </c>
      <c r="C29" s="8" t="s">
        <v>36</v>
      </c>
      <c r="D29" s="112"/>
      <c r="E29" s="8" t="s">
        <v>4</v>
      </c>
      <c r="F29" s="14"/>
      <c r="G29" s="8">
        <v>13</v>
      </c>
      <c r="H29" s="8">
        <v>11</v>
      </c>
      <c r="I29" s="8"/>
      <c r="J29" s="139"/>
      <c r="K29" s="8">
        <v>11</v>
      </c>
      <c r="L29" s="20"/>
      <c r="M29" s="8"/>
      <c r="N29" s="8"/>
      <c r="O29" s="139"/>
      <c r="P29" s="139"/>
      <c r="Q29" s="8"/>
      <c r="R29" s="8"/>
      <c r="S29" s="8"/>
      <c r="T29" s="8"/>
      <c r="U29" s="139"/>
      <c r="V29" s="8"/>
      <c r="W29" s="8"/>
      <c r="X29" s="8"/>
      <c r="Y29" s="14"/>
      <c r="Z29" s="14"/>
      <c r="AA29" s="298"/>
      <c r="AB29" s="298"/>
      <c r="AC29" s="298"/>
      <c r="AD29" s="54">
        <f t="shared" ca="1" si="0"/>
        <v>35</v>
      </c>
      <c r="AF29" s="27"/>
      <c r="AG29" s="27"/>
      <c r="AH29" s="27"/>
      <c r="AI29" s="28"/>
      <c r="AL29" s="6">
        <f t="shared" si="1"/>
        <v>3</v>
      </c>
    </row>
    <row r="30" spans="1:43" s="6" customFormat="1" ht="12.95" customHeight="1" thickBot="1" x14ac:dyDescent="0.25">
      <c r="A30" s="7" t="s">
        <v>29</v>
      </c>
      <c r="B30" s="8" t="s">
        <v>128</v>
      </c>
      <c r="C30" s="8"/>
      <c r="D30" s="135"/>
      <c r="E30" s="8" t="s">
        <v>4</v>
      </c>
      <c r="F30" s="14"/>
      <c r="G30" s="8"/>
      <c r="H30" s="8"/>
      <c r="I30" s="8"/>
      <c r="J30" s="139"/>
      <c r="K30" s="8"/>
      <c r="L30" s="20"/>
      <c r="M30" s="8"/>
      <c r="N30" s="8"/>
      <c r="O30" s="139"/>
      <c r="P30" s="139"/>
      <c r="Q30" s="8"/>
      <c r="R30" s="8"/>
      <c r="S30" s="8"/>
      <c r="T30" s="8"/>
      <c r="U30" s="139"/>
      <c r="V30" s="8"/>
      <c r="W30" s="8"/>
      <c r="X30" s="8"/>
      <c r="Y30" s="152"/>
      <c r="Z30" s="152"/>
      <c r="AA30" s="300"/>
      <c r="AB30" s="300"/>
      <c r="AC30" s="300"/>
      <c r="AD30" s="54" t="e">
        <f t="shared" ca="1" si="0"/>
        <v>#REF!</v>
      </c>
      <c r="AF30" s="27"/>
      <c r="AG30" s="27"/>
      <c r="AH30" s="27"/>
      <c r="AI30" s="28"/>
      <c r="AL30" s="6">
        <f t="shared" si="1"/>
        <v>0</v>
      </c>
    </row>
    <row r="31" spans="1:43" s="6" customFormat="1" ht="12.95" customHeight="1" thickBot="1" x14ac:dyDescent="0.25">
      <c r="A31" s="51" t="s">
        <v>25</v>
      </c>
      <c r="B31" s="2" t="s">
        <v>133</v>
      </c>
      <c r="C31" s="8"/>
      <c r="D31" s="135"/>
      <c r="E31" s="8" t="s">
        <v>4</v>
      </c>
      <c r="F31" s="14">
        <v>15</v>
      </c>
      <c r="G31" s="8">
        <v>15</v>
      </c>
      <c r="H31" s="8">
        <v>15</v>
      </c>
      <c r="I31" s="8"/>
      <c r="J31" s="2">
        <v>15</v>
      </c>
      <c r="K31" s="8">
        <v>13</v>
      </c>
      <c r="L31" s="20"/>
      <c r="M31" s="8"/>
      <c r="N31" s="8"/>
      <c r="O31" s="139"/>
      <c r="P31" s="139"/>
      <c r="Q31" s="8"/>
      <c r="R31" s="8"/>
      <c r="S31" s="8"/>
      <c r="T31" s="8"/>
      <c r="U31" s="8"/>
      <c r="V31" s="8"/>
      <c r="W31" s="8"/>
      <c r="X31" s="8"/>
      <c r="Y31" s="14"/>
      <c r="Z31" s="14"/>
      <c r="AA31" s="298"/>
      <c r="AB31" s="298"/>
      <c r="AC31" s="298"/>
      <c r="AD31" s="54">
        <f t="shared" ca="1" si="0"/>
        <v>73</v>
      </c>
      <c r="AF31" s="27"/>
      <c r="AG31" s="27"/>
      <c r="AH31" s="27"/>
      <c r="AI31" s="28"/>
      <c r="AL31" s="6">
        <f t="shared" si="1"/>
        <v>5</v>
      </c>
    </row>
    <row r="32" spans="1:43" s="6" customFormat="1" ht="12.95" customHeight="1" thickBot="1" x14ac:dyDescent="0.25">
      <c r="A32" s="301" t="s">
        <v>51</v>
      </c>
      <c r="B32" s="143" t="s">
        <v>92</v>
      </c>
      <c r="C32" s="134"/>
      <c r="D32" s="144"/>
      <c r="E32" s="134" t="s">
        <v>4</v>
      </c>
      <c r="F32" s="14">
        <v>14</v>
      </c>
      <c r="G32" s="134">
        <v>14</v>
      </c>
      <c r="H32" s="134"/>
      <c r="I32" s="134"/>
      <c r="J32" s="134"/>
      <c r="K32" s="134"/>
      <c r="L32" s="145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4"/>
      <c r="Z32" s="277"/>
      <c r="AA32" s="299"/>
      <c r="AB32" s="299"/>
      <c r="AC32" s="299"/>
      <c r="AD32" s="54">
        <f t="shared" ca="1" si="0"/>
        <v>28</v>
      </c>
      <c r="AF32" s="27"/>
      <c r="AG32" s="27"/>
      <c r="AH32" s="27"/>
      <c r="AI32" s="28"/>
      <c r="AL32" s="6">
        <f t="shared" si="1"/>
        <v>2</v>
      </c>
    </row>
    <row r="33" spans="1:46" s="6" customFormat="1" ht="12.95" customHeight="1" thickBot="1" x14ac:dyDescent="0.25">
      <c r="A33" s="66" t="s">
        <v>205</v>
      </c>
      <c r="B33" s="134"/>
      <c r="C33" s="134"/>
      <c r="D33" s="144"/>
      <c r="E33" s="134" t="s">
        <v>4</v>
      </c>
      <c r="F33" s="14"/>
      <c r="G33" s="134"/>
      <c r="H33" s="134"/>
      <c r="I33" s="134"/>
      <c r="J33" s="134"/>
      <c r="K33" s="134"/>
      <c r="L33" s="145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85">
        <v>12</v>
      </c>
      <c r="Z33" s="303"/>
      <c r="AA33" s="299"/>
      <c r="AB33" s="299"/>
      <c r="AC33" s="299"/>
      <c r="AD33" s="54" t="e">
        <f t="shared" ca="1" si="0"/>
        <v>#REF!</v>
      </c>
      <c r="AF33" s="27"/>
      <c r="AG33" s="27"/>
      <c r="AH33" s="27"/>
      <c r="AI33" s="28"/>
      <c r="AL33" s="6">
        <f t="shared" si="1"/>
        <v>1</v>
      </c>
    </row>
    <row r="34" spans="1:46" s="6" customFormat="1" ht="12.95" customHeight="1" thickBot="1" x14ac:dyDescent="0.3">
      <c r="A34" s="270" t="s">
        <v>77</v>
      </c>
      <c r="B34" s="11" t="s">
        <v>126</v>
      </c>
      <c r="C34" s="5"/>
      <c r="D34" s="136"/>
      <c r="E34" s="11" t="s">
        <v>6</v>
      </c>
      <c r="F34" s="5"/>
      <c r="G34" s="5"/>
      <c r="H34" s="5"/>
      <c r="I34" s="5"/>
      <c r="J34" s="14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1"/>
      <c r="Y34" s="172"/>
      <c r="Z34" s="172"/>
      <c r="AA34" s="172"/>
      <c r="AB34" s="172"/>
      <c r="AC34" s="172"/>
      <c r="AD34" s="54" t="e">
        <f t="shared" ca="1" si="0"/>
        <v>#REF!</v>
      </c>
      <c r="AE34" s="1"/>
      <c r="AF34" s="27"/>
      <c r="AG34" s="30"/>
      <c r="AH34" s="27"/>
      <c r="AI34" s="28"/>
      <c r="AJ34" s="1"/>
      <c r="AK34" s="1"/>
      <c r="AL34" s="6">
        <f t="shared" si="1"/>
        <v>0</v>
      </c>
      <c r="AM34" s="1"/>
      <c r="AN34" s="1"/>
      <c r="AO34" s="117"/>
      <c r="AP34" s="117"/>
      <c r="AQ34" s="99"/>
      <c r="AR34" s="1"/>
      <c r="AS34" s="1"/>
      <c r="AT34" s="1"/>
    </row>
    <row r="35" spans="1:46" s="6" customFormat="1" ht="12.95" customHeight="1" thickBot="1" x14ac:dyDescent="0.3">
      <c r="A35" s="51" t="s">
        <v>30</v>
      </c>
      <c r="B35" s="2" t="s">
        <v>102</v>
      </c>
      <c r="C35" s="2" t="s">
        <v>39</v>
      </c>
      <c r="D35" s="112"/>
      <c r="E35" s="2" t="s">
        <v>6</v>
      </c>
      <c r="F35" s="8"/>
      <c r="G35" s="8"/>
      <c r="H35" s="8">
        <v>11</v>
      </c>
      <c r="I35" s="8"/>
      <c r="J35" s="8"/>
      <c r="K35" s="8"/>
      <c r="L35" s="8">
        <v>15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20"/>
      <c r="Y35" s="8"/>
      <c r="Z35" s="8"/>
      <c r="AA35" s="298"/>
      <c r="AB35" s="298"/>
      <c r="AC35" s="298"/>
      <c r="AD35" s="54">
        <f t="shared" ca="1" si="0"/>
        <v>26</v>
      </c>
      <c r="AE35" s="1"/>
      <c r="AF35" s="27"/>
      <c r="AG35" s="30"/>
      <c r="AH35" s="27"/>
      <c r="AI35" s="28"/>
      <c r="AJ35" s="1"/>
      <c r="AK35" s="1"/>
      <c r="AL35" s="6">
        <f t="shared" si="1"/>
        <v>2</v>
      </c>
      <c r="AM35" s="1"/>
      <c r="AN35" s="1"/>
      <c r="AO35" s="117"/>
      <c r="AP35" s="117"/>
      <c r="AQ35" s="123"/>
      <c r="AR35" s="1"/>
      <c r="AS35" s="1"/>
      <c r="AT35" s="1"/>
    </row>
    <row r="36" spans="1:46" s="6" customFormat="1" ht="12.95" customHeight="1" thickBot="1" x14ac:dyDescent="0.3">
      <c r="A36" s="51" t="s">
        <v>27</v>
      </c>
      <c r="B36" s="2" t="s">
        <v>103</v>
      </c>
      <c r="C36" s="2"/>
      <c r="D36" s="112"/>
      <c r="E36" s="2" t="s">
        <v>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39"/>
      <c r="V36" s="8"/>
      <c r="W36" s="8"/>
      <c r="X36" s="20"/>
      <c r="Y36" s="8"/>
      <c r="Z36" s="8"/>
      <c r="AA36" s="298"/>
      <c r="AB36" s="298"/>
      <c r="AC36" s="298"/>
      <c r="AD36" s="54" t="e">
        <f t="shared" ca="1" si="0"/>
        <v>#REF!</v>
      </c>
      <c r="AE36" s="1"/>
      <c r="AF36" s="27"/>
      <c r="AG36" s="27"/>
      <c r="AH36" s="27"/>
      <c r="AI36" s="28"/>
      <c r="AL36" s="6">
        <f t="shared" si="1"/>
        <v>0</v>
      </c>
      <c r="AM36" s="1"/>
      <c r="AN36" s="1"/>
      <c r="AO36" s="117"/>
      <c r="AP36" s="117"/>
      <c r="AQ36" s="98"/>
      <c r="AR36" s="1"/>
      <c r="AS36" s="1"/>
      <c r="AT36" s="1"/>
    </row>
    <row r="37" spans="1:46" s="6" customFormat="1" ht="12.95" customHeight="1" thickBot="1" x14ac:dyDescent="0.3">
      <c r="A37" s="51" t="s">
        <v>16</v>
      </c>
      <c r="B37" s="2" t="s">
        <v>93</v>
      </c>
      <c r="C37" s="8" t="s">
        <v>40</v>
      </c>
      <c r="D37" s="112"/>
      <c r="E37" s="2" t="s">
        <v>6</v>
      </c>
      <c r="F37" s="8"/>
      <c r="G37" s="8"/>
      <c r="H37" s="8"/>
      <c r="I37" s="8">
        <v>12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20"/>
      <c r="Y37" s="8">
        <v>12</v>
      </c>
      <c r="Z37" s="8"/>
      <c r="AA37" s="298"/>
      <c r="AB37" s="298"/>
      <c r="AC37" s="298"/>
      <c r="AD37" s="54">
        <f t="shared" ca="1" si="0"/>
        <v>12</v>
      </c>
      <c r="AE37" s="10"/>
      <c r="AF37" s="27" t="str">
        <f>CONCATENATE(TRUNC(AG37),"m ",FIXED(((AG37)-TRUNC(AG37))*60,0),"s")</f>
        <v>40m 35s</v>
      </c>
      <c r="AG37" s="27">
        <v>40.58</v>
      </c>
      <c r="AH37" s="27">
        <f>COUNT(F37:X37)</f>
        <v>1</v>
      </c>
      <c r="AI37" s="28">
        <f>IF(AH37=0,0,IF(AH37=1,AVERAGE(LARGE(F37:X37,1)),IF(AH37=2,AVERAGE(LARGE(F37:X37,1),LARGE(F37:X37,2)),IF(AH37=3,AVERAGE(LARGE(F37:X37,1),LARGE(F37:X37,2),LARGE(F37:X37,3)),IF(AH37=4,AVERAGE(LARGE(F37:X37,1),LARGE(F37:X37,2),LARGE(F37:X37,3),LARGE(F37:X37,4)),IF(AH37=5,AVERAGE(LARGE(F37:X37,1),LARGE(F37:X37,2),LARGE(F37:X37,3),LARGE(F37:X37,4),LARGE(F37:X37,5)),IF(AH37=6,AVERAGE(LARGE(F37:X37,1),LARGE(F37:X37,2),LARGE(F37:X37,3),LARGE(F37:X37,4),LARGE(F37:X37,5),LARGE(F37:X37,6)),IF(AH37=7,AVERAGE(LARGE(F37:X37,1),LARGE(F37:X37,2),LARGE(F37:X37,3),LARGE(F37:X37,4),LARGE(F37:X37,5),LARGE(F37:X37,6),LARGE(F37:X37,7)),IF(AH37=8,AVERAGE(LARGE(F37:X37,1),LARGE(F37:X37,2),LARGE(F37:X37,3),LARGE(F37:X37,4),LARGE(F37:X37,5),LARGE(F37:X37,6),LARGE(F37:X37,7),LARGE(F37:X37,8)),IF(AH37=9,AVERAGE(LARGE(F37:X37,1),LARGE(F37:X37,2),LARGE(F37:X37,3),LARGE(F37:X37,4),LARGE(F37:X37,5),LARGE(F37:X37,6),LARGE(F37:X37,7),LARGE(F37:X37,8),LARGE(F37:X37,9)),IF(AH37&gt;9,AVERAGE(LARGE(F37:X37,1),LARGE(F37:X37,2),LARGE(F37:X37,3),LARGE(F37:X37,4),LARGE(F37:X37,5),LARGE(F37:X37,6),LARGE(F37:X37,7),LARGE(F37:X37,8),LARGE(F37:X37,9),LARGE(F37:X37,10)))))))))))))</f>
        <v>12</v>
      </c>
      <c r="AJ37" s="10"/>
      <c r="AK37" s="10"/>
      <c r="AL37" s="6">
        <f t="shared" si="1"/>
        <v>2</v>
      </c>
      <c r="AM37" s="10"/>
      <c r="AN37" s="10"/>
      <c r="AO37" s="117"/>
      <c r="AP37" s="117"/>
      <c r="AQ37" s="120"/>
      <c r="AR37" s="10"/>
      <c r="AS37" s="10"/>
      <c r="AT37" s="10"/>
    </row>
    <row r="38" spans="1:46" s="6" customFormat="1" ht="12.95" customHeight="1" thickBot="1" x14ac:dyDescent="0.3">
      <c r="A38" s="51" t="s">
        <v>58</v>
      </c>
      <c r="B38" s="2" t="s">
        <v>105</v>
      </c>
      <c r="C38" s="2"/>
      <c r="D38" s="112"/>
      <c r="E38" s="2" t="s">
        <v>6</v>
      </c>
      <c r="F38" s="8">
        <v>9</v>
      </c>
      <c r="G38" s="8">
        <v>9</v>
      </c>
      <c r="H38" s="8">
        <v>14</v>
      </c>
      <c r="I38" s="8"/>
      <c r="J38" s="139"/>
      <c r="K38" s="8">
        <v>11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20"/>
      <c r="Y38" s="8">
        <v>12</v>
      </c>
      <c r="Z38" s="8"/>
      <c r="AA38" s="298"/>
      <c r="AB38" s="298"/>
      <c r="AC38" s="298"/>
      <c r="AD38" s="54">
        <f t="shared" ca="1" si="0"/>
        <v>43</v>
      </c>
      <c r="AE38" s="1"/>
      <c r="AF38" s="27" t="str">
        <f>CONCATENATE(TRUNC(AG38),"m ",FIXED(((AG38)-TRUNC(AG38))*60,0),"s")</f>
        <v>36m 47s</v>
      </c>
      <c r="AG38" s="27">
        <v>36.78</v>
      </c>
      <c r="AH38" s="27">
        <f>COUNT(F38:X38)</f>
        <v>4</v>
      </c>
      <c r="AI38" s="28">
        <f>IF(AH38=0,0,IF(AH38=1,AVERAGE(LARGE(F38:X38,1)),IF(AH38=2,AVERAGE(LARGE(F38:X38,1),LARGE(F38:X38,2)),IF(AH38=3,AVERAGE(LARGE(F38:X38,1),LARGE(F38:X38,2),LARGE(F38:X38,3)),IF(AH38=4,AVERAGE(LARGE(F38:X38,1),LARGE(F38:X38,2),LARGE(F38:X38,3),LARGE(F38:X38,4)),IF(AH38=5,AVERAGE(LARGE(F38:X38,1),LARGE(F38:X38,2),LARGE(F38:X38,3),LARGE(F38:X38,4),LARGE(F38:X38,5)),IF(AH38=6,AVERAGE(LARGE(F38:X38,1),LARGE(F38:X38,2),LARGE(F38:X38,3),LARGE(F38:X38,4),LARGE(F38:X38,5),LARGE(F38:X38,6)),IF(AH38=7,AVERAGE(LARGE(F38:X38,1),LARGE(F38:X38,2),LARGE(F38:X38,3),LARGE(F38:X38,4),LARGE(F38:X38,5),LARGE(F38:X38,6),LARGE(F38:X38,7)),IF(AH38=8,AVERAGE(LARGE(F38:X38,1),LARGE(F38:X38,2),LARGE(F38:X38,3),LARGE(F38:X38,4),LARGE(F38:X38,5),LARGE(F38:X38,6),LARGE(F38:X38,7),LARGE(F38:X38,8)),IF(AH38=9,AVERAGE(LARGE(F38:X38,1),LARGE(F38:X38,2),LARGE(F38:X38,3),LARGE(F38:X38,4),LARGE(F38:X38,5),LARGE(F38:X38,6),LARGE(F38:X38,7),LARGE(F38:X38,8),LARGE(F38:X38,9)),IF(AH38&gt;9,AVERAGE(LARGE(F38:X38,1),LARGE(F38:X38,2),LARGE(F38:X38,3),LARGE(F38:X38,4),LARGE(F38:X38,5),LARGE(F38:X38,6),LARGE(F38:X38,7),LARGE(F38:X38,8),LARGE(F38:X38,9),LARGE(F38:X38,10)))))))))))))</f>
        <v>10.75</v>
      </c>
      <c r="AJ38" s="1"/>
      <c r="AK38" s="1"/>
      <c r="AL38" s="6">
        <f t="shared" si="1"/>
        <v>5</v>
      </c>
      <c r="AM38" s="1"/>
      <c r="AN38" s="1"/>
      <c r="AO38" s="117"/>
      <c r="AP38" s="117"/>
      <c r="AQ38" s="122"/>
      <c r="AR38" s="1"/>
      <c r="AS38" s="1"/>
      <c r="AT38" s="1"/>
    </row>
    <row r="39" spans="1:46" s="6" customFormat="1" ht="12.95" customHeight="1" thickBot="1" x14ac:dyDescent="0.3">
      <c r="A39" s="51" t="s">
        <v>79</v>
      </c>
      <c r="B39" s="2" t="s">
        <v>109</v>
      </c>
      <c r="C39" s="2"/>
      <c r="D39" s="112"/>
      <c r="E39" s="2" t="s">
        <v>6</v>
      </c>
      <c r="F39" s="8"/>
      <c r="G39" s="8"/>
      <c r="H39" s="8"/>
      <c r="I39" s="8"/>
      <c r="J39" s="8"/>
      <c r="K39" s="8"/>
      <c r="L39" s="8"/>
      <c r="M39" s="8"/>
      <c r="N39" s="8"/>
      <c r="O39" s="139"/>
      <c r="P39" s="139"/>
      <c r="Q39" s="8"/>
      <c r="R39" s="8"/>
      <c r="S39" s="8"/>
      <c r="T39" s="8"/>
      <c r="U39" s="8"/>
      <c r="V39" s="8"/>
      <c r="W39" s="8"/>
      <c r="X39" s="8"/>
      <c r="Y39" s="8"/>
      <c r="Z39" s="8"/>
      <c r="AA39" s="298"/>
      <c r="AB39" s="298"/>
      <c r="AC39" s="298"/>
      <c r="AD39" s="54" t="e">
        <f t="shared" ref="AD39:AD62" ca="1" si="2">SUMPRODUCT(LARGE(F39:X39,ROW(INDIRECT("1:"&amp;MIN(10,COUNT(F39:X39))))))</f>
        <v>#REF!</v>
      </c>
      <c r="AE39" s="1"/>
      <c r="AF39" s="27"/>
      <c r="AG39" s="30"/>
      <c r="AH39" s="27"/>
      <c r="AI39" s="28"/>
      <c r="AJ39" s="1"/>
      <c r="AK39" s="1"/>
      <c r="AL39" s="6">
        <f t="shared" ref="AL39:AL62" si="3">COUNT(F39:AC39)</f>
        <v>0</v>
      </c>
      <c r="AM39" s="1"/>
      <c r="AN39" s="1"/>
      <c r="AO39" s="117"/>
      <c r="AP39" s="117"/>
      <c r="AQ39" s="123"/>
      <c r="AR39" s="1"/>
      <c r="AS39" s="1"/>
      <c r="AT39" s="1"/>
    </row>
    <row r="40" spans="1:46" s="6" customFormat="1" ht="12.95" customHeight="1" thickBot="1" x14ac:dyDescent="0.3">
      <c r="A40" s="51" t="s">
        <v>44</v>
      </c>
      <c r="B40" s="2" t="s">
        <v>101</v>
      </c>
      <c r="C40" s="2"/>
      <c r="D40" s="112"/>
      <c r="E40" s="2" t="s">
        <v>6</v>
      </c>
      <c r="F40" s="8">
        <v>12</v>
      </c>
      <c r="G40" s="8">
        <v>10</v>
      </c>
      <c r="H40" s="8">
        <v>8</v>
      </c>
      <c r="I40" s="8"/>
      <c r="J40" s="2">
        <v>10</v>
      </c>
      <c r="K40" s="8">
        <v>8</v>
      </c>
      <c r="L40" s="8"/>
      <c r="M40" s="8"/>
      <c r="N40" s="8"/>
      <c r="O40" s="139"/>
      <c r="P40" s="139"/>
      <c r="Q40" s="8"/>
      <c r="R40" s="8"/>
      <c r="S40" s="8"/>
      <c r="T40" s="8"/>
      <c r="U40" s="139"/>
      <c r="V40" s="8"/>
      <c r="W40" s="8"/>
      <c r="X40" s="8"/>
      <c r="Y40" s="8">
        <v>12</v>
      </c>
      <c r="Z40" s="8"/>
      <c r="AA40" s="298"/>
      <c r="AB40" s="298"/>
      <c r="AC40" s="298"/>
      <c r="AD40" s="54">
        <f t="shared" ca="1" si="2"/>
        <v>48</v>
      </c>
      <c r="AF40" s="27"/>
      <c r="AG40" s="27"/>
      <c r="AH40" s="27">
        <f>COUNT(F40:X40)</f>
        <v>5</v>
      </c>
      <c r="AI40" s="28">
        <f>IF(AH40=0,0,IF(AH40=1,AVERAGE(LARGE(F40:X40,1)),IF(AH40=2,AVERAGE(LARGE(F40:X40,1),LARGE(F40:X40,2)),IF(AH40=3,AVERAGE(LARGE(F40:X40,1),LARGE(F40:X40,2),LARGE(F40:X40,3)),IF(AH40=4,AVERAGE(LARGE(F40:X40,1),LARGE(F40:X40,2),LARGE(F40:X40,3),LARGE(F40:X40,4)),IF(AH40=5,AVERAGE(LARGE(F40:X40,1),LARGE(F40:X40,2),LARGE(F40:X40,3),LARGE(F40:X40,4),LARGE(F40:X40,5)),IF(AH40=6,AVERAGE(LARGE(F40:X40,1),LARGE(F40:X40,2),LARGE(F40:X40,3),LARGE(F40:X40,4),LARGE(F40:X40,5),LARGE(F40:X40,6)),IF(AH40=7,AVERAGE(LARGE(F40:X40,1),LARGE(F40:X40,2),LARGE(F40:X40,3),LARGE(F40:X40,4),LARGE(F40:X40,5),LARGE(F40:X40,6),LARGE(F40:X40,7)),IF(AH40=8,AVERAGE(LARGE(F40:X40,1),LARGE(F40:X40,2),LARGE(F40:X40,3),LARGE(F40:X40,4),LARGE(F40:X40,5),LARGE(F40:X40,6),LARGE(F40:X40,7),LARGE(F40:X40,8)),IF(AH40=9,AVERAGE(LARGE(F40:X40,1),LARGE(F40:X40,2),LARGE(F40:X40,3),LARGE(F40:X40,4),LARGE(F40:X40,5),LARGE(F40:X40,6),LARGE(F40:X40,7),LARGE(F40:X40,8),LARGE(F40:X40,9)),IF(AH40&gt;9,AVERAGE(LARGE(F40:X40,1),LARGE(F40:X40,2),LARGE(F40:X40,3),LARGE(F40:X40,4),LARGE(F40:X40,5),LARGE(F40:X40,6),LARGE(F40:X40,7),LARGE(F40:X40,8),LARGE(F40:X40,9),LARGE(F40:X40,10)))))))))))))</f>
        <v>9.6</v>
      </c>
      <c r="AJ40" s="10"/>
      <c r="AK40" s="10"/>
      <c r="AL40" s="6">
        <f t="shared" si="3"/>
        <v>6</v>
      </c>
      <c r="AM40" s="1"/>
      <c r="AN40" s="1"/>
      <c r="AO40" s="117"/>
      <c r="AP40" s="117"/>
      <c r="AQ40" s="122"/>
      <c r="AR40" s="1"/>
      <c r="AS40" s="1"/>
      <c r="AT40" s="1"/>
    </row>
    <row r="41" spans="1:46" s="6" customFormat="1" ht="12.95" customHeight="1" thickBot="1" x14ac:dyDescent="0.3">
      <c r="A41" s="51" t="s">
        <v>21</v>
      </c>
      <c r="B41" s="2" t="s">
        <v>107</v>
      </c>
      <c r="C41" s="8" t="s">
        <v>39</v>
      </c>
      <c r="D41" s="112"/>
      <c r="E41" s="2" t="s">
        <v>6</v>
      </c>
      <c r="F41" s="8"/>
      <c r="G41" s="8"/>
      <c r="H41" s="8"/>
      <c r="I41" s="8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20"/>
      <c r="Y41" s="8"/>
      <c r="Z41" s="8"/>
      <c r="AA41" s="298"/>
      <c r="AB41" s="298"/>
      <c r="AC41" s="298"/>
      <c r="AD41" s="54" t="e">
        <f t="shared" ca="1" si="2"/>
        <v>#REF!</v>
      </c>
      <c r="AE41" s="1"/>
      <c r="AF41" s="27"/>
      <c r="AG41" s="30"/>
      <c r="AH41" s="27"/>
      <c r="AI41" s="28"/>
      <c r="AJ41" s="1"/>
      <c r="AK41" s="1"/>
      <c r="AL41" s="6">
        <f t="shared" si="3"/>
        <v>0</v>
      </c>
      <c r="AO41" s="117"/>
      <c r="AP41" s="117"/>
      <c r="AQ41" s="99"/>
    </row>
    <row r="42" spans="1:46" s="6" customFormat="1" ht="12.95" customHeight="1" thickBot="1" x14ac:dyDescent="0.3">
      <c r="A42" s="51" t="s">
        <v>20</v>
      </c>
      <c r="B42" s="2" t="s">
        <v>114</v>
      </c>
      <c r="C42" s="8"/>
      <c r="D42" s="112"/>
      <c r="E42" s="2" t="s">
        <v>6</v>
      </c>
      <c r="F42" s="8"/>
      <c r="G42" s="8"/>
      <c r="H42" s="8"/>
      <c r="I42" s="8"/>
      <c r="J42" s="2"/>
      <c r="K42" s="8"/>
      <c r="L42" s="8"/>
      <c r="M42" s="8"/>
      <c r="N42" s="8"/>
      <c r="O42" s="139"/>
      <c r="P42" s="139"/>
      <c r="Q42" s="8"/>
      <c r="R42" s="8"/>
      <c r="S42" s="8"/>
      <c r="T42" s="8"/>
      <c r="U42" s="8"/>
      <c r="V42" s="8"/>
      <c r="W42" s="8"/>
      <c r="X42" s="20"/>
      <c r="Y42" s="8"/>
      <c r="Z42" s="8"/>
      <c r="AA42" s="298"/>
      <c r="AB42" s="298"/>
      <c r="AC42" s="298"/>
      <c r="AD42" s="54" t="e">
        <f t="shared" ca="1" si="2"/>
        <v>#REF!</v>
      </c>
      <c r="AE42" s="1"/>
      <c r="AF42" s="27"/>
      <c r="AG42" s="30"/>
      <c r="AH42" s="27"/>
      <c r="AI42" s="28"/>
      <c r="AJ42" s="1"/>
      <c r="AK42" s="1"/>
      <c r="AL42" s="6">
        <f t="shared" si="3"/>
        <v>0</v>
      </c>
      <c r="AO42" s="116"/>
      <c r="AP42" s="116"/>
      <c r="AQ42" s="99"/>
    </row>
    <row r="43" spans="1:46" s="6" customFormat="1" ht="12.95" customHeight="1" thickBot="1" x14ac:dyDescent="0.3">
      <c r="A43" s="51" t="s">
        <v>18</v>
      </c>
      <c r="B43" s="2" t="s">
        <v>130</v>
      </c>
      <c r="C43" s="8"/>
      <c r="D43" s="112"/>
      <c r="E43" s="2" t="s">
        <v>6</v>
      </c>
      <c r="F43" s="8"/>
      <c r="G43" s="8"/>
      <c r="H43" s="8"/>
      <c r="I43" s="8"/>
      <c r="J43" s="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0"/>
      <c r="Y43" s="8"/>
      <c r="Z43" s="8"/>
      <c r="AA43" s="298"/>
      <c r="AB43" s="298"/>
      <c r="AC43" s="298"/>
      <c r="AD43" s="54" t="e">
        <f t="shared" ca="1" si="2"/>
        <v>#REF!</v>
      </c>
      <c r="AF43" s="27"/>
      <c r="AG43" s="27"/>
      <c r="AH43" s="27">
        <f>COUNT(F43:X43)</f>
        <v>0</v>
      </c>
      <c r="AI43" s="28">
        <f>IF(AH43=0,0,IF(AH43=1,AVERAGE(LARGE(F43:X43,1)),IF(AH43=2,AVERAGE(LARGE(F43:X43,1),LARGE(F43:X43,2)),IF(AH43=3,AVERAGE(LARGE(F43:X43,1),LARGE(F43:X43,2),LARGE(F43:X43,3)),IF(AH43=4,AVERAGE(LARGE(F43:X43,1),LARGE(F43:X43,2),LARGE(F43:X43,3),LARGE(F43:X43,4)),IF(AH43=5,AVERAGE(LARGE(F43:X43,1),LARGE(F43:X43,2),LARGE(F43:X43,3),LARGE(F43:X43,4),LARGE(F43:X43,5)),IF(AH43=6,AVERAGE(LARGE(F43:X43,1),LARGE(F43:X43,2),LARGE(F43:X43,3),LARGE(F43:X43,4),LARGE(F43:X43,5),LARGE(F43:X43,6)),IF(AH43=7,AVERAGE(LARGE(F43:X43,1),LARGE(F43:X43,2),LARGE(F43:X43,3),LARGE(F43:X43,4),LARGE(F43:X43,5),LARGE(F43:X43,6),LARGE(F43:X43,7)),IF(AH43=8,AVERAGE(LARGE(F43:X43,1),LARGE(F43:X43,2),LARGE(F43:X43,3),LARGE(F43:X43,4),LARGE(F43:X43,5),LARGE(F43:X43,6),LARGE(F43:X43,7),LARGE(F43:X43,8)),IF(AH43=9,AVERAGE(LARGE(F43:X43,1),LARGE(F43:X43,2),LARGE(F43:X43,3),LARGE(F43:X43,4),LARGE(F43:X43,5),LARGE(F43:X43,6),LARGE(F43:X43,7),LARGE(F43:X43,8),LARGE(F43:X43,9)),IF(AH43&gt;9,AVERAGE(LARGE(F43:X43,1),LARGE(F43:X43,2),LARGE(F43:X43,3),LARGE(F43:X43,4),LARGE(F43:X43,5),LARGE(F43:X43,6),LARGE(F43:X43,7),LARGE(F43:X43,8),LARGE(F43:X43,9),LARGE(F43:X43,10)))))))))))))</f>
        <v>0</v>
      </c>
      <c r="AJ43" s="10"/>
      <c r="AK43" s="10"/>
      <c r="AL43" s="6">
        <f t="shared" si="3"/>
        <v>0</v>
      </c>
      <c r="AM43" s="1"/>
      <c r="AN43" s="1"/>
      <c r="AO43" s="117"/>
      <c r="AP43" s="117"/>
      <c r="AQ43" s="122"/>
      <c r="AR43" s="1"/>
      <c r="AS43" s="1"/>
      <c r="AT43" s="1"/>
    </row>
    <row r="44" spans="1:46" s="6" customFormat="1" ht="12.95" customHeight="1" thickBot="1" x14ac:dyDescent="0.3">
      <c r="A44" s="51" t="s">
        <v>134</v>
      </c>
      <c r="B44" s="2" t="s">
        <v>135</v>
      </c>
      <c r="C44" s="8"/>
      <c r="D44" s="135"/>
      <c r="E44" s="2" t="s">
        <v>6</v>
      </c>
      <c r="F44" s="8">
        <v>10</v>
      </c>
      <c r="G44" s="8">
        <v>15</v>
      </c>
      <c r="H44" s="8"/>
      <c r="I44" s="8"/>
      <c r="J44" s="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0"/>
      <c r="Y44" s="8">
        <v>12</v>
      </c>
      <c r="Z44" s="8"/>
      <c r="AA44" s="298"/>
      <c r="AB44" s="298"/>
      <c r="AC44" s="298"/>
      <c r="AD44" s="54">
        <f t="shared" ca="1" si="2"/>
        <v>25</v>
      </c>
      <c r="AE44" s="1"/>
      <c r="AF44" s="27"/>
      <c r="AG44" s="30"/>
      <c r="AH44" s="27"/>
      <c r="AI44" s="28"/>
      <c r="AJ44" s="1"/>
      <c r="AK44" s="1"/>
      <c r="AL44" s="6">
        <f t="shared" si="3"/>
        <v>3</v>
      </c>
      <c r="AO44" s="116"/>
      <c r="AP44" s="116"/>
      <c r="AQ44" s="99"/>
    </row>
    <row r="45" spans="1:46" s="6" customFormat="1" ht="12.95" customHeight="1" thickBot="1" x14ac:dyDescent="0.3">
      <c r="A45" s="51" t="s">
        <v>131</v>
      </c>
      <c r="B45" s="2" t="s">
        <v>132</v>
      </c>
      <c r="C45" s="8"/>
      <c r="D45" s="112"/>
      <c r="E45" s="2" t="s">
        <v>6</v>
      </c>
      <c r="F45" s="8"/>
      <c r="G45" s="8">
        <v>12</v>
      </c>
      <c r="H45" s="8">
        <v>15</v>
      </c>
      <c r="I45" s="8">
        <v>15</v>
      </c>
      <c r="J45" s="2"/>
      <c r="K45" s="8">
        <v>15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0"/>
      <c r="Y45" s="8">
        <v>12</v>
      </c>
      <c r="Z45" s="8"/>
      <c r="AA45" s="298"/>
      <c r="AB45" s="298"/>
      <c r="AC45" s="298"/>
      <c r="AD45" s="54">
        <f t="shared" ca="1" si="2"/>
        <v>57</v>
      </c>
      <c r="AE45" s="1"/>
      <c r="AF45" s="27" t="str">
        <f>CONCATENATE(TRUNC(AG45),"m ",FIXED(((AG45)-TRUNC(AG45))*60,0),"s")</f>
        <v>35m 46s</v>
      </c>
      <c r="AG45" s="27">
        <v>35.76</v>
      </c>
      <c r="AH45" s="27">
        <f>COUNT(F45:X45)</f>
        <v>4</v>
      </c>
      <c r="AI45" s="28">
        <f>IF(AH45=0,0,IF(AH45=1,AVERAGE(LARGE(F45:X45,1)),IF(AH45=2,AVERAGE(LARGE(F45:X45,1),LARGE(F45:X45,2)),IF(AH45=3,AVERAGE(LARGE(F45:X45,1),LARGE(F45:X45,2),LARGE(F45:X45,3)),IF(AH45=4,AVERAGE(LARGE(F45:X45,1),LARGE(F45:X45,2),LARGE(F45:X45,3),LARGE(F45:X45,4)),IF(AH45=5,AVERAGE(LARGE(F45:X45,1),LARGE(F45:X45,2),LARGE(F45:X45,3),LARGE(F45:X45,4),LARGE(F45:X45,5)),IF(AH45=6,AVERAGE(LARGE(F45:X45,1),LARGE(F45:X45,2),LARGE(F45:X45,3),LARGE(F45:X45,4),LARGE(F45:X45,5),LARGE(F45:X45,6)),IF(AH45=7,AVERAGE(LARGE(F45:X45,1),LARGE(F45:X45,2),LARGE(F45:X45,3),LARGE(F45:X45,4),LARGE(F45:X45,5),LARGE(F45:X45,6),LARGE(F45:X45,7)),IF(AH45=8,AVERAGE(LARGE(F45:X45,1),LARGE(F45:X45,2),LARGE(F45:X45,3),LARGE(F45:X45,4),LARGE(F45:X45,5),LARGE(F45:X45,6),LARGE(F45:X45,7),LARGE(F45:X45,8)),IF(AH45=9,AVERAGE(LARGE(F45:X45,1),LARGE(F45:X45,2),LARGE(F45:X45,3),LARGE(F45:X45,4),LARGE(F45:X45,5),LARGE(F45:X45,6),LARGE(F45:X45,7),LARGE(F45:X45,8),LARGE(F45:X45,9)),IF(AH45&gt;9,AVERAGE(LARGE(F45:X45,1),LARGE(F45:X45,2),LARGE(F45:X45,3),LARGE(F45:X45,4),LARGE(F45:X45,5),LARGE(F45:X45,6),LARGE(F45:X45,7),LARGE(F45:X45,8),LARGE(F45:X45,9),LARGE(F45:X45,10)))))))))))))</f>
        <v>14.25</v>
      </c>
      <c r="AJ45" s="1"/>
      <c r="AK45" s="1"/>
      <c r="AL45" s="6">
        <f t="shared" si="3"/>
        <v>5</v>
      </c>
      <c r="AM45" s="1"/>
      <c r="AN45" s="1"/>
      <c r="AO45" s="117"/>
      <c r="AP45" s="117"/>
      <c r="AQ45" s="98"/>
      <c r="AR45" s="1"/>
      <c r="AS45" s="1"/>
      <c r="AT45" s="1"/>
    </row>
    <row r="46" spans="1:46" s="1" customFormat="1" ht="12.95" customHeight="1" thickBot="1" x14ac:dyDescent="0.3">
      <c r="A46" s="51" t="s">
        <v>19</v>
      </c>
      <c r="B46" s="2" t="s">
        <v>96</v>
      </c>
      <c r="C46" s="2"/>
      <c r="D46" s="112"/>
      <c r="E46" s="2" t="s">
        <v>6</v>
      </c>
      <c r="F46" s="8"/>
      <c r="G46" s="8"/>
      <c r="H46" s="8">
        <v>12</v>
      </c>
      <c r="I46" s="8">
        <v>11</v>
      </c>
      <c r="J46" s="2"/>
      <c r="K46" s="8">
        <v>13</v>
      </c>
      <c r="L46" s="8">
        <v>13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0"/>
      <c r="Y46" s="8"/>
      <c r="Z46" s="8"/>
      <c r="AA46" s="298"/>
      <c r="AB46" s="298"/>
      <c r="AC46" s="298"/>
      <c r="AD46" s="54">
        <f t="shared" ca="1" si="2"/>
        <v>49</v>
      </c>
      <c r="AF46" s="27"/>
      <c r="AG46" s="27"/>
      <c r="AH46" s="27"/>
      <c r="AI46" s="28"/>
      <c r="AJ46" s="6"/>
      <c r="AK46" s="6"/>
      <c r="AL46" s="6">
        <f t="shared" si="3"/>
        <v>4</v>
      </c>
      <c r="AO46" s="117"/>
      <c r="AP46" s="117"/>
      <c r="AQ46" s="121"/>
    </row>
    <row r="47" spans="1:46" s="10" customFormat="1" ht="12.95" customHeight="1" thickBot="1" x14ac:dyDescent="0.3">
      <c r="A47" s="51" t="s">
        <v>198</v>
      </c>
      <c r="B47" s="2" t="s">
        <v>96</v>
      </c>
      <c r="C47" s="2"/>
      <c r="D47" s="112"/>
      <c r="E47" s="2" t="s">
        <v>6</v>
      </c>
      <c r="F47" s="8"/>
      <c r="G47" s="8"/>
      <c r="H47" s="8"/>
      <c r="I47" s="8"/>
      <c r="J47" s="8"/>
      <c r="K47" s="8">
        <v>10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20"/>
      <c r="Y47" s="8"/>
      <c r="Z47" s="8"/>
      <c r="AA47" s="298"/>
      <c r="AB47" s="298"/>
      <c r="AC47" s="298"/>
      <c r="AD47" s="54">
        <f t="shared" ca="1" si="2"/>
        <v>10</v>
      </c>
      <c r="AE47" s="6"/>
      <c r="AF47" s="27"/>
      <c r="AG47" s="27"/>
      <c r="AH47" s="27">
        <f>COUNT(F47:X47)</f>
        <v>1</v>
      </c>
      <c r="AI47" s="28">
        <f>IF(AH47=0,0,IF(AH47=1,AVERAGE(LARGE(F47:X47,1)),IF(AH47=2,AVERAGE(LARGE(F47:X47,1),LARGE(F47:X47,2)),IF(AH47=3,AVERAGE(LARGE(F47:X47,1),LARGE(F47:X47,2),LARGE(F47:X47,3)),IF(AH47=4,AVERAGE(LARGE(F47:X47,1),LARGE(F47:X47,2),LARGE(F47:X47,3),LARGE(F47:X47,4)),IF(AH47=5,AVERAGE(LARGE(F47:X47,1),LARGE(F47:X47,2),LARGE(F47:X47,3),LARGE(F47:X47,4),LARGE(F47:X47,5)),IF(AH47=6,AVERAGE(LARGE(F47:X47,1),LARGE(F47:X47,2),LARGE(F47:X47,3),LARGE(F47:X47,4),LARGE(F47:X47,5),LARGE(F47:X47,6)),IF(AH47=7,AVERAGE(LARGE(F47:X47,1),LARGE(F47:X47,2),LARGE(F47:X47,3),LARGE(F47:X47,4),LARGE(F47:X47,5),LARGE(F47:X47,6),LARGE(F47:X47,7)),IF(AH47=8,AVERAGE(LARGE(F47:X47,1),LARGE(F47:X47,2),LARGE(F47:X47,3),LARGE(F47:X47,4),LARGE(F47:X47,5),LARGE(F47:X47,6),LARGE(F47:X47,7),LARGE(F47:X47,8)),IF(AH47=9,AVERAGE(LARGE(F47:X47,1),LARGE(F47:X47,2),LARGE(F47:X47,3),LARGE(F47:X47,4),LARGE(F47:X47,5),LARGE(F47:X47,6),LARGE(F47:X47,7),LARGE(F47:X47,8),LARGE(F47:X47,9)),IF(AH47&gt;9,AVERAGE(LARGE(F47:X47,1),LARGE(F47:X47,2),LARGE(F47:X47,3),LARGE(F47:X47,4),LARGE(F47:X47,5),LARGE(F47:X47,6),LARGE(F47:X47,7),LARGE(F47:X47,8),LARGE(F47:X47,9),LARGE(F47:X47,10)))))))))))))</f>
        <v>10</v>
      </c>
      <c r="AJ47" s="6"/>
      <c r="AK47" s="6"/>
      <c r="AL47" s="6">
        <f t="shared" si="3"/>
        <v>1</v>
      </c>
      <c r="AM47" s="6"/>
      <c r="AN47" s="6"/>
      <c r="AO47" s="116"/>
      <c r="AP47" s="116"/>
      <c r="AQ47" s="99"/>
      <c r="AR47" s="6"/>
      <c r="AS47" s="6"/>
      <c r="AT47" s="6"/>
    </row>
    <row r="48" spans="1:46" s="10" customFormat="1" ht="12.95" customHeight="1" thickBot="1" x14ac:dyDescent="0.3">
      <c r="A48" s="51" t="s">
        <v>24</v>
      </c>
      <c r="B48" s="2" t="s">
        <v>153</v>
      </c>
      <c r="C48" s="2"/>
      <c r="D48" s="112"/>
      <c r="E48" s="2" t="s">
        <v>6</v>
      </c>
      <c r="F48" s="8"/>
      <c r="G48" s="8"/>
      <c r="H48" s="8"/>
      <c r="I48" s="8"/>
      <c r="J48" s="2">
        <v>13</v>
      </c>
      <c r="K48" s="8"/>
      <c r="L48" s="8">
        <v>12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20"/>
      <c r="Y48" s="8"/>
      <c r="Z48" s="8"/>
      <c r="AA48" s="298"/>
      <c r="AB48" s="298"/>
      <c r="AC48" s="298"/>
      <c r="AD48" s="54">
        <f t="shared" ca="1" si="2"/>
        <v>25</v>
      </c>
      <c r="AE48" s="6"/>
      <c r="AF48" s="27"/>
      <c r="AG48" s="27"/>
      <c r="AH48" s="27"/>
      <c r="AI48" s="28"/>
      <c r="AL48" s="6">
        <f t="shared" si="3"/>
        <v>2</v>
      </c>
      <c r="AM48" s="1"/>
      <c r="AN48" s="1"/>
      <c r="AO48" s="117"/>
      <c r="AP48" s="117"/>
      <c r="AQ48" s="122"/>
      <c r="AR48" s="1"/>
      <c r="AS48" s="1"/>
      <c r="AT48" s="1"/>
    </row>
    <row r="49" spans="1:46" s="10" customFormat="1" ht="12.95" customHeight="1" thickBot="1" x14ac:dyDescent="0.3">
      <c r="A49" s="51" t="s">
        <v>55</v>
      </c>
      <c r="B49" s="2" t="s">
        <v>124</v>
      </c>
      <c r="C49" s="8"/>
      <c r="D49" s="112"/>
      <c r="E49" s="2" t="s">
        <v>6</v>
      </c>
      <c r="F49" s="8"/>
      <c r="G49" s="8"/>
      <c r="H49" s="8"/>
      <c r="I49" s="8"/>
      <c r="J49" s="2">
        <v>14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139"/>
      <c r="V49" s="8"/>
      <c r="W49" s="8"/>
      <c r="X49" s="20"/>
      <c r="Y49" s="8"/>
      <c r="Z49" s="8"/>
      <c r="AA49" s="298"/>
      <c r="AB49" s="298"/>
      <c r="AC49" s="298"/>
      <c r="AD49" s="54">
        <f t="shared" ca="1" si="2"/>
        <v>14</v>
      </c>
      <c r="AE49" s="1"/>
      <c r="AF49" s="27" t="str">
        <f>CONCATENATE(TRUNC(AG49),"m ",FIXED(((AG49)-TRUNC(AG49))*60,0),"s")</f>
        <v>0m 0s</v>
      </c>
      <c r="AG49" s="30"/>
      <c r="AH49" s="27">
        <f>COUNT(F49:X49)</f>
        <v>1</v>
      </c>
      <c r="AI49" s="28">
        <f>IF(AH49=0,0,IF(AH49=1,AVERAGE(LARGE(F49:X49,1)),IF(AH49=2,AVERAGE(LARGE(F49:X49,1),LARGE(F49:X49,2)),IF(AH49=3,AVERAGE(LARGE(F49:X49,1),LARGE(F49:X49,2),LARGE(F49:X49,3)),IF(AH49=4,AVERAGE(LARGE(F49:X49,1),LARGE(F49:X49,2),LARGE(F49:X49,3),LARGE(F49:X49,4)),IF(AH49=5,AVERAGE(LARGE(F49:X49,1),LARGE(F49:X49,2),LARGE(F49:X49,3),LARGE(F49:X49,4),LARGE(F49:X49,5)),IF(AH49=6,AVERAGE(LARGE(F49:X49,1),LARGE(F49:X49,2),LARGE(F49:X49,3),LARGE(F49:X49,4),LARGE(F49:X49,5),LARGE(F49:X49,6)),IF(AH49=7,AVERAGE(LARGE(F49:X49,1),LARGE(F49:X49,2),LARGE(F49:X49,3),LARGE(F49:X49,4),LARGE(F49:X49,5),LARGE(F49:X49,6),LARGE(F49:X49,7)),IF(AH49=8,AVERAGE(LARGE(F49:X49,1),LARGE(F49:X49,2),LARGE(F49:X49,3),LARGE(F49:X49,4),LARGE(F49:X49,5),LARGE(F49:X49,6),LARGE(F49:X49,7),LARGE(F49:X49,8)),IF(AH49=9,AVERAGE(LARGE(F49:X49,1),LARGE(F49:X49,2),LARGE(F49:X49,3),LARGE(F49:X49,4),LARGE(F49:X49,5),LARGE(F49:X49,6),LARGE(F49:X49,7),LARGE(F49:X49,8),LARGE(F49:X49,9)),IF(AH49&gt;9,AVERAGE(LARGE(F49:X49,1),LARGE(F49:X49,2),LARGE(F49:X49,3),LARGE(F49:X49,4),LARGE(F49:X49,5),LARGE(F49:X49,6),LARGE(F49:X49,7),LARGE(F49:X49,8),LARGE(F49:X49,9),LARGE(F49:X49,10)))))))))))))</f>
        <v>14</v>
      </c>
      <c r="AJ49" s="1"/>
      <c r="AK49" s="1"/>
      <c r="AL49" s="6">
        <f t="shared" si="3"/>
        <v>1</v>
      </c>
      <c r="AM49" s="1"/>
      <c r="AN49" s="1"/>
      <c r="AO49" s="117"/>
      <c r="AP49" s="117"/>
      <c r="AQ49" s="99"/>
      <c r="AR49" s="1"/>
      <c r="AS49" s="1"/>
      <c r="AT49" s="1"/>
    </row>
    <row r="50" spans="1:46" s="10" customFormat="1" ht="12.95" customHeight="1" thickBot="1" x14ac:dyDescent="0.3">
      <c r="A50" s="51" t="s">
        <v>54</v>
      </c>
      <c r="B50" s="2" t="s">
        <v>106</v>
      </c>
      <c r="C50" s="2"/>
      <c r="D50" s="112"/>
      <c r="E50" s="2" t="s">
        <v>6</v>
      </c>
      <c r="F50" s="8">
        <v>15</v>
      </c>
      <c r="G50" s="8"/>
      <c r="H50" s="8">
        <v>10</v>
      </c>
      <c r="I50" s="8"/>
      <c r="J50" s="8">
        <v>15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20"/>
      <c r="Y50" s="8"/>
      <c r="Z50" s="8"/>
      <c r="AA50" s="298"/>
      <c r="AB50" s="298"/>
      <c r="AC50" s="298"/>
      <c r="AD50" s="54">
        <f t="shared" ca="1" si="2"/>
        <v>40</v>
      </c>
      <c r="AE50" s="6"/>
      <c r="AF50" s="27"/>
      <c r="AG50" s="27"/>
      <c r="AH50" s="27">
        <f>COUNT(F50:X50)</f>
        <v>3</v>
      </c>
      <c r="AI50" s="28">
        <f>IF(AH50=0,0,IF(AH50=1,AVERAGE(LARGE(F50:X50,1)),IF(AH50=2,AVERAGE(LARGE(F50:X50,1),LARGE(F50:X50,2)),IF(AH50=3,AVERAGE(LARGE(F50:X50,1),LARGE(F50:X50,2),LARGE(F50:X50,3)),IF(AH50=4,AVERAGE(LARGE(F50:X50,1),LARGE(F50:X50,2),LARGE(F50:X50,3),LARGE(F50:X50,4)),IF(AH50=5,AVERAGE(LARGE(F50:X50,1),LARGE(F50:X50,2),LARGE(F50:X50,3),LARGE(F50:X50,4),LARGE(F50:X50,5)),IF(AH50=6,AVERAGE(LARGE(F50:X50,1),LARGE(F50:X50,2),LARGE(F50:X50,3),LARGE(F50:X50,4),LARGE(F50:X50,5),LARGE(F50:X50,6)),IF(AH50=7,AVERAGE(LARGE(F50:X50,1),LARGE(F50:X50,2),LARGE(F50:X50,3),LARGE(F50:X50,4),LARGE(F50:X50,5),LARGE(F50:X50,6),LARGE(F50:X50,7)),IF(AH50=8,AVERAGE(LARGE(F50:X50,1),LARGE(F50:X50,2),LARGE(F50:X50,3),LARGE(F50:X50,4),LARGE(F50:X50,5),LARGE(F50:X50,6),LARGE(F50:X50,7),LARGE(F50:X50,8)),IF(AH50=9,AVERAGE(LARGE(F50:X50,1),LARGE(F50:X50,2),LARGE(F50:X50,3),LARGE(F50:X50,4),LARGE(F50:X50,5),LARGE(F50:X50,6),LARGE(F50:X50,7),LARGE(F50:X50,8),LARGE(F50:X50,9)),IF(AH50&gt;9,AVERAGE(LARGE(F50:X50,1),LARGE(F50:X50,2),LARGE(F50:X50,3),LARGE(F50:X50,4),LARGE(F50:X50,5),LARGE(F50:X50,6),LARGE(F50:X50,7),LARGE(F50:X50,8),LARGE(F50:X50,9),LARGE(F50:X50,10)))))))))))))</f>
        <v>13.333333333333334</v>
      </c>
      <c r="AJ50" s="6"/>
      <c r="AK50" s="6"/>
      <c r="AL50" s="6">
        <f t="shared" si="3"/>
        <v>3</v>
      </c>
      <c r="AM50" s="6"/>
      <c r="AN50" s="6"/>
      <c r="AO50" s="116"/>
      <c r="AP50" s="116"/>
      <c r="AQ50" s="99"/>
      <c r="AR50" s="6"/>
      <c r="AS50" s="6"/>
      <c r="AT50" s="6"/>
    </row>
    <row r="51" spans="1:46" s="1" customFormat="1" ht="12.95" customHeight="1" thickBot="1" x14ac:dyDescent="0.3">
      <c r="A51" s="51" t="s">
        <v>30</v>
      </c>
      <c r="B51" s="2" t="s">
        <v>152</v>
      </c>
      <c r="C51" s="2"/>
      <c r="D51" s="112"/>
      <c r="E51" s="2" t="s">
        <v>6</v>
      </c>
      <c r="F51" s="8">
        <v>14</v>
      </c>
      <c r="G51" s="8">
        <v>14</v>
      </c>
      <c r="H51" s="8">
        <v>9</v>
      </c>
      <c r="I51" s="8">
        <v>10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20"/>
      <c r="Y51" s="8"/>
      <c r="Z51" s="8"/>
      <c r="AA51" s="298"/>
      <c r="AB51" s="298"/>
      <c r="AC51" s="298"/>
      <c r="AD51" s="54">
        <f t="shared" ca="1" si="2"/>
        <v>47</v>
      </c>
      <c r="AE51" s="6"/>
      <c r="AF51" s="27"/>
      <c r="AG51" s="27"/>
      <c r="AH51" s="27">
        <f>COUNT(F51:X51)</f>
        <v>4</v>
      </c>
      <c r="AI51" s="28">
        <f>IF(AH51=0,0,IF(AH51=1,AVERAGE(LARGE(F51:X51,1)),IF(AH51=2,AVERAGE(LARGE(F51:X51,1),LARGE(F51:X51,2)),IF(AH51=3,AVERAGE(LARGE(F51:X51,1),LARGE(F51:X51,2),LARGE(F51:X51,3)),IF(AH51=4,AVERAGE(LARGE(F51:X51,1),LARGE(F51:X51,2),LARGE(F51:X51,3),LARGE(F51:X51,4)),IF(AH51=5,AVERAGE(LARGE(F51:X51,1),LARGE(F51:X51,2),LARGE(F51:X51,3),LARGE(F51:X51,4),LARGE(F51:X51,5)),IF(AH51=6,AVERAGE(LARGE(F51:X51,1),LARGE(F51:X51,2),LARGE(F51:X51,3),LARGE(F51:X51,4),LARGE(F51:X51,5),LARGE(F51:X51,6)),IF(AH51=7,AVERAGE(LARGE(F51:X51,1),LARGE(F51:X51,2),LARGE(F51:X51,3),LARGE(F51:X51,4),LARGE(F51:X51,5),LARGE(F51:X51,6),LARGE(F51:X51,7)),IF(AH51=8,AVERAGE(LARGE(F51:X51,1),LARGE(F51:X51,2),LARGE(F51:X51,3),LARGE(F51:X51,4),LARGE(F51:X51,5),LARGE(F51:X51,6),LARGE(F51:X51,7),LARGE(F51:X51,8)),IF(AH51=9,AVERAGE(LARGE(F51:X51,1),LARGE(F51:X51,2),LARGE(F51:X51,3),LARGE(F51:X51,4),LARGE(F51:X51,5),LARGE(F51:X51,6),LARGE(F51:X51,7),LARGE(F51:X51,8),LARGE(F51:X51,9)),IF(AH51&gt;9,AVERAGE(LARGE(F51:X51,1),LARGE(F51:X51,2),LARGE(F51:X51,3),LARGE(F51:X51,4),LARGE(F51:X51,5),LARGE(F51:X51,6),LARGE(F51:X51,7),LARGE(F51:X51,8),LARGE(F51:X51,9),LARGE(F51:X51,10)))))))))))))</f>
        <v>11.75</v>
      </c>
      <c r="AJ51" s="10"/>
      <c r="AK51" s="10"/>
      <c r="AL51" s="6">
        <f t="shared" si="3"/>
        <v>4</v>
      </c>
      <c r="AM51" s="6"/>
      <c r="AN51" s="6"/>
      <c r="AO51" s="116"/>
      <c r="AP51" s="116"/>
      <c r="AQ51" s="99"/>
      <c r="AR51" s="6"/>
      <c r="AS51" s="6"/>
      <c r="AT51" s="6"/>
    </row>
    <row r="52" spans="1:46" s="1" customFormat="1" ht="12.95" customHeight="1" thickBot="1" x14ac:dyDescent="0.3">
      <c r="A52" s="51" t="s">
        <v>24</v>
      </c>
      <c r="B52" s="2" t="s">
        <v>97</v>
      </c>
      <c r="C52" s="8"/>
      <c r="D52" s="112"/>
      <c r="E52" s="8" t="s">
        <v>6</v>
      </c>
      <c r="F52" s="8"/>
      <c r="G52" s="8"/>
      <c r="H52" s="8"/>
      <c r="I52" s="8"/>
      <c r="J52" s="8"/>
      <c r="K52" s="8">
        <v>9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98"/>
      <c r="AB52" s="298"/>
      <c r="AC52" s="298"/>
      <c r="AD52" s="54">
        <f t="shared" ca="1" si="2"/>
        <v>9</v>
      </c>
      <c r="AF52" s="27"/>
      <c r="AG52" s="30"/>
      <c r="AH52" s="27"/>
      <c r="AI52" s="28"/>
      <c r="AL52" s="6">
        <f t="shared" si="3"/>
        <v>1</v>
      </c>
      <c r="AO52" s="117"/>
      <c r="AP52" s="117"/>
      <c r="AQ52" s="122"/>
    </row>
    <row r="53" spans="1:46" s="1" customFormat="1" ht="12.95" customHeight="1" thickBot="1" x14ac:dyDescent="0.3">
      <c r="A53" s="52" t="s">
        <v>49</v>
      </c>
      <c r="B53" s="165" t="s">
        <v>94</v>
      </c>
      <c r="C53" s="2" t="s">
        <v>38</v>
      </c>
      <c r="D53" s="135"/>
      <c r="E53" s="2" t="s">
        <v>6</v>
      </c>
      <c r="F53" s="8">
        <v>11</v>
      </c>
      <c r="G53" s="8">
        <v>11</v>
      </c>
      <c r="H53" s="8">
        <v>13</v>
      </c>
      <c r="I53" s="8">
        <v>14</v>
      </c>
      <c r="J53" s="8">
        <v>12</v>
      </c>
      <c r="K53" s="8">
        <v>12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20"/>
      <c r="Y53" s="20">
        <v>12</v>
      </c>
      <c r="Z53" s="20"/>
      <c r="AA53" s="300"/>
      <c r="AB53" s="300"/>
      <c r="AC53" s="300"/>
      <c r="AD53" s="54">
        <f t="shared" ca="1" si="2"/>
        <v>73</v>
      </c>
      <c r="AF53" s="30"/>
      <c r="AG53" s="30"/>
      <c r="AH53" s="27">
        <f>COUNT(F53:X53)</f>
        <v>6</v>
      </c>
      <c r="AI53" s="28">
        <f>IF(AH53=0,0,IF(AH53=1,AVERAGE(LARGE(F53:X53,1)),IF(AH53=2,AVERAGE(LARGE(F53:X53,1),LARGE(F53:X53,2)),IF(AH53=3,AVERAGE(LARGE(F53:X53,1),LARGE(F53:X53,2),LARGE(F53:X53,3)),IF(AH53=4,AVERAGE(LARGE(F53:X53,1),LARGE(F53:X53,2),LARGE(F53:X53,3),LARGE(F53:X53,4)),IF(AH53=5,AVERAGE(LARGE(F53:X53,1),LARGE(F53:X53,2),LARGE(F53:X53,3),LARGE(F53:X53,4),LARGE(F53:X53,5)),IF(AH53=6,AVERAGE(LARGE(F53:X53,1),LARGE(F53:X53,2),LARGE(F53:X53,3),LARGE(F53:X53,4),LARGE(F53:X53,5),LARGE(F53:X53,6)),IF(AH53=7,AVERAGE(LARGE(F53:X53,1),LARGE(F53:X53,2),LARGE(F53:X53,3),LARGE(F53:X53,4),LARGE(F53:X53,5),LARGE(F53:X53,6),LARGE(F53:X53,7)),IF(AH53=8,AVERAGE(LARGE(F53:X53,1),LARGE(F53:X53,2),LARGE(F53:X53,3),LARGE(F53:X53,4),LARGE(F53:X53,5),LARGE(F53:X53,6),LARGE(F53:X53,7),LARGE(F53:X53,8)),IF(AH53=9,AVERAGE(LARGE(F53:X53,1),LARGE(F53:X53,2),LARGE(F53:X53,3),LARGE(F53:X53,4),LARGE(F53:X53,5),LARGE(F53:X53,6),LARGE(F53:X53,7),LARGE(F53:X53,8),LARGE(F53:X53,9)),IF(AH53&gt;9,AVERAGE(LARGE(F53:X53,1),LARGE(F53:X53,2),LARGE(F53:X53,3),LARGE(F53:X53,4),LARGE(F53:X53,5),LARGE(F53:X53,6),LARGE(F53:X53,7),LARGE(F53:X53,8),LARGE(F53:X53,9),LARGE(F53:X53,10)))))))))))))</f>
        <v>12.166666666666666</v>
      </c>
      <c r="AL53" s="6">
        <f t="shared" si="3"/>
        <v>7</v>
      </c>
      <c r="AM53" s="6"/>
      <c r="AN53" s="6"/>
      <c r="AO53" s="116"/>
      <c r="AP53" s="116"/>
      <c r="AQ53" s="99"/>
      <c r="AR53" s="6"/>
      <c r="AS53" s="6"/>
      <c r="AT53" s="6"/>
    </row>
    <row r="54" spans="1:46" s="1" customFormat="1" ht="12.95" customHeight="1" thickBot="1" x14ac:dyDescent="0.3">
      <c r="A54" s="51" t="s">
        <v>55</v>
      </c>
      <c r="B54" s="2" t="s">
        <v>95</v>
      </c>
      <c r="C54" s="2"/>
      <c r="D54" s="135"/>
      <c r="E54" s="2" t="s">
        <v>6</v>
      </c>
      <c r="F54" s="8"/>
      <c r="G54" s="8"/>
      <c r="H54" s="8"/>
      <c r="I54" s="8"/>
      <c r="J54" s="139"/>
      <c r="K54" s="8"/>
      <c r="L54" s="8"/>
      <c r="M54" s="8"/>
      <c r="N54" s="8"/>
      <c r="O54" s="8"/>
      <c r="P54" s="8"/>
      <c r="Q54" s="8"/>
      <c r="R54" s="8"/>
      <c r="S54" s="8"/>
      <c r="T54" s="8"/>
      <c r="U54" s="139"/>
      <c r="V54" s="8"/>
      <c r="W54" s="8"/>
      <c r="X54" s="20"/>
      <c r="Y54" s="8"/>
      <c r="Z54" s="8"/>
      <c r="AA54" s="298"/>
      <c r="AB54" s="298"/>
      <c r="AC54" s="298"/>
      <c r="AD54" s="54" t="e">
        <f t="shared" ca="1" si="2"/>
        <v>#REF!</v>
      </c>
      <c r="AF54" s="27"/>
      <c r="AG54" s="30"/>
      <c r="AH54" s="27"/>
      <c r="AI54" s="28"/>
      <c r="AL54" s="6">
        <f t="shared" si="3"/>
        <v>0</v>
      </c>
      <c r="AM54" s="6"/>
      <c r="AN54" s="6"/>
      <c r="AO54" s="116"/>
      <c r="AP54" s="116"/>
      <c r="AQ54" s="99"/>
      <c r="AR54" s="6"/>
      <c r="AS54" s="6"/>
      <c r="AT54" s="6"/>
    </row>
    <row r="55" spans="1:46" s="1" customFormat="1" ht="12.95" customHeight="1" thickBot="1" x14ac:dyDescent="0.3">
      <c r="A55" s="51" t="s">
        <v>110</v>
      </c>
      <c r="B55" s="2" t="s">
        <v>111</v>
      </c>
      <c r="C55" s="2"/>
      <c r="D55" s="135"/>
      <c r="E55" s="2" t="s">
        <v>6</v>
      </c>
      <c r="F55" s="8">
        <v>13</v>
      </c>
      <c r="G55" s="8">
        <v>13</v>
      </c>
      <c r="H55" s="8"/>
      <c r="I55" s="8"/>
      <c r="J55" s="8">
        <v>11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20"/>
      <c r="Y55" s="8"/>
      <c r="Z55" s="8"/>
      <c r="AA55" s="298"/>
      <c r="AB55" s="298"/>
      <c r="AC55" s="298"/>
      <c r="AD55" s="54">
        <f t="shared" ca="1" si="2"/>
        <v>37</v>
      </c>
      <c r="AF55" s="27"/>
      <c r="AG55" s="27"/>
      <c r="AH55" s="27"/>
      <c r="AI55" s="28"/>
      <c r="AJ55" s="6"/>
      <c r="AK55" s="6"/>
      <c r="AL55" s="6">
        <f t="shared" si="3"/>
        <v>3</v>
      </c>
      <c r="AM55" s="6"/>
      <c r="AN55" s="6"/>
      <c r="AO55" s="116"/>
      <c r="AP55" s="116"/>
      <c r="AQ55" s="99"/>
      <c r="AR55" s="6"/>
      <c r="AS55" s="6"/>
      <c r="AT55" s="6"/>
    </row>
    <row r="56" spans="1:46" s="1" customFormat="1" ht="12.95" customHeight="1" thickBot="1" x14ac:dyDescent="0.3">
      <c r="A56" s="51" t="s">
        <v>34</v>
      </c>
      <c r="B56" s="2" t="s">
        <v>83</v>
      </c>
      <c r="C56" s="2" t="s">
        <v>38</v>
      </c>
      <c r="D56" s="112"/>
      <c r="E56" s="2" t="s">
        <v>6</v>
      </c>
      <c r="F56" s="8"/>
      <c r="G56" s="8"/>
      <c r="H56" s="8"/>
      <c r="I56" s="8"/>
      <c r="J56" s="139"/>
      <c r="K56" s="8"/>
      <c r="L56" s="8"/>
      <c r="M56" s="8"/>
      <c r="N56" s="8"/>
      <c r="O56" s="8"/>
      <c r="P56" s="8"/>
      <c r="Q56" s="8"/>
      <c r="R56" s="8"/>
      <c r="S56" s="8"/>
      <c r="T56" s="8"/>
      <c r="U56" s="139"/>
      <c r="V56" s="8"/>
      <c r="W56" s="8"/>
      <c r="X56" s="20"/>
      <c r="Y56" s="8"/>
      <c r="Z56" s="8"/>
      <c r="AA56" s="298"/>
      <c r="AB56" s="298"/>
      <c r="AC56" s="298"/>
      <c r="AD56" s="54" t="e">
        <f t="shared" ca="1" si="2"/>
        <v>#REF!</v>
      </c>
      <c r="AE56" s="6"/>
      <c r="AF56" s="27" t="str">
        <f>CONCATENATE(TRUNC(AG56),"m ",FIXED(((AG56)-TRUNC(AG56))*60,0),"s")</f>
        <v>34m 8s</v>
      </c>
      <c r="AG56" s="27">
        <v>34.130000000000003</v>
      </c>
      <c r="AH56" s="27">
        <f>COUNT(F56:X56)</f>
        <v>0</v>
      </c>
      <c r="AI56" s="28">
        <f>IF(AH56=0,0,IF(AH56=1,AVERAGE(LARGE(F56:X56,1)),IF(AH56=2,AVERAGE(LARGE(F56:X56,1),LARGE(F56:X56,2)),IF(AH56=3,AVERAGE(LARGE(F56:X56,1),LARGE(F56:X56,2),LARGE(F56:X56,3)),IF(AH56=4,AVERAGE(LARGE(F56:X56,1),LARGE(F56:X56,2),LARGE(F56:X56,3),LARGE(F56:X56,4)),IF(AH56=5,AVERAGE(LARGE(F56:X56,1),LARGE(F56:X56,2),LARGE(F56:X56,3),LARGE(F56:X56,4),LARGE(F56:X56,5)),IF(AH56=6,AVERAGE(LARGE(F56:X56,1),LARGE(F56:X56,2),LARGE(F56:X56,3),LARGE(F56:X56,4),LARGE(F56:X56,5),LARGE(F56:X56,6)),IF(AH56=7,AVERAGE(LARGE(F56:X56,1),LARGE(F56:X56,2),LARGE(F56:X56,3),LARGE(F56:X56,4),LARGE(F56:X56,5),LARGE(F56:X56,6),LARGE(F56:X56,7)),IF(AH56=8,AVERAGE(LARGE(F56:X56,1),LARGE(F56:X56,2),LARGE(F56:X56,3),LARGE(F56:X56,4),LARGE(F56:X56,5),LARGE(F56:X56,6),LARGE(F56:X56,7),LARGE(F56:X56,8)),IF(AH56=9,AVERAGE(LARGE(F56:X56,1),LARGE(F56:X56,2),LARGE(F56:X56,3),LARGE(F56:X56,4),LARGE(F56:X56,5),LARGE(F56:X56,6),LARGE(F56:X56,7),LARGE(F56:X56,8),LARGE(F56:X56,9)),IF(AH56&gt;9,AVERAGE(LARGE(F56:X56,1),LARGE(F56:X56,2),LARGE(F56:X56,3),LARGE(F56:X56,4),LARGE(F56:X56,5),LARGE(F56:X56,6),LARGE(F56:X56,7),LARGE(F56:X56,8),LARGE(F56:X56,9),LARGE(F56:X56,10)))))))))))))</f>
        <v>0</v>
      </c>
      <c r="AJ56" s="10"/>
      <c r="AK56" s="10"/>
      <c r="AL56" s="6">
        <f t="shared" si="3"/>
        <v>0</v>
      </c>
      <c r="AM56" s="10"/>
      <c r="AN56" s="10"/>
      <c r="AO56" s="117"/>
      <c r="AP56" s="117"/>
      <c r="AQ56" s="119"/>
      <c r="AR56" s="10"/>
      <c r="AS56" s="10"/>
      <c r="AT56" s="10"/>
    </row>
    <row r="57" spans="1:46" s="1" customFormat="1" ht="12.95" customHeight="1" thickBot="1" x14ac:dyDescent="0.3">
      <c r="A57" s="51" t="s">
        <v>34</v>
      </c>
      <c r="B57" s="2" t="s">
        <v>98</v>
      </c>
      <c r="C57" s="2" t="s">
        <v>38</v>
      </c>
      <c r="D57" s="112"/>
      <c r="E57" s="2" t="s">
        <v>6</v>
      </c>
      <c r="F57" s="8"/>
      <c r="G57" s="8"/>
      <c r="H57" s="8"/>
      <c r="I57" s="8"/>
      <c r="J57" s="8"/>
      <c r="K57" s="8"/>
      <c r="L57" s="8"/>
      <c r="M57" s="8"/>
      <c r="N57" s="8"/>
      <c r="O57" s="139"/>
      <c r="P57" s="139"/>
      <c r="Q57" s="8"/>
      <c r="R57" s="8"/>
      <c r="S57" s="8"/>
      <c r="T57" s="8"/>
      <c r="U57" s="8"/>
      <c r="V57" s="8"/>
      <c r="W57" s="8"/>
      <c r="X57" s="20"/>
      <c r="Y57" s="8"/>
      <c r="Z57" s="8"/>
      <c r="AA57" s="298"/>
      <c r="AB57" s="298"/>
      <c r="AC57" s="298"/>
      <c r="AD57" s="54" t="e">
        <f t="shared" ca="1" si="2"/>
        <v>#REF!</v>
      </c>
      <c r="AE57" s="6"/>
      <c r="AF57" s="27"/>
      <c r="AG57" s="27"/>
      <c r="AH57" s="27"/>
      <c r="AI57" s="28"/>
      <c r="AJ57" s="10"/>
      <c r="AK57" s="10"/>
      <c r="AL57" s="6">
        <f t="shared" si="3"/>
        <v>0</v>
      </c>
      <c r="AM57" s="6"/>
      <c r="AN57" s="6"/>
      <c r="AO57" s="116"/>
      <c r="AP57" s="116"/>
      <c r="AQ57" s="99"/>
      <c r="AR57" s="6"/>
      <c r="AS57" s="6"/>
      <c r="AT57" s="6"/>
    </row>
    <row r="58" spans="1:46" s="1" customFormat="1" ht="12.95" customHeight="1" thickBot="1" x14ac:dyDescent="0.3">
      <c r="A58" s="51" t="s">
        <v>115</v>
      </c>
      <c r="B58" s="2" t="s">
        <v>116</v>
      </c>
      <c r="C58" s="8"/>
      <c r="D58" s="112"/>
      <c r="E58" s="2" t="s">
        <v>6</v>
      </c>
      <c r="F58" s="8"/>
      <c r="G58" s="8"/>
      <c r="H58" s="8"/>
      <c r="I58" s="8"/>
      <c r="J58" s="139"/>
      <c r="K58" s="8"/>
      <c r="L58" s="8"/>
      <c r="M58" s="8"/>
      <c r="N58" s="8"/>
      <c r="O58" s="139"/>
      <c r="P58" s="139"/>
      <c r="Q58" s="8"/>
      <c r="R58" s="8"/>
      <c r="S58" s="8"/>
      <c r="T58" s="8"/>
      <c r="U58" s="8"/>
      <c r="V58" s="8"/>
      <c r="W58" s="8"/>
      <c r="X58" s="20"/>
      <c r="Y58" s="8"/>
      <c r="Z58" s="8"/>
      <c r="AA58" s="298"/>
      <c r="AB58" s="298"/>
      <c r="AC58" s="298"/>
      <c r="AD58" s="54" t="e">
        <f t="shared" ca="1" si="2"/>
        <v>#REF!</v>
      </c>
      <c r="AF58" s="27"/>
      <c r="AG58" s="30"/>
      <c r="AH58" s="27"/>
      <c r="AI58" s="28"/>
      <c r="AL58" s="6">
        <f t="shared" si="3"/>
        <v>0</v>
      </c>
      <c r="AM58" s="6"/>
      <c r="AN58" s="6"/>
      <c r="AO58" s="117"/>
      <c r="AP58" s="117"/>
      <c r="AQ58" s="99"/>
      <c r="AR58" s="6"/>
      <c r="AS58" s="6"/>
      <c r="AT58" s="6"/>
    </row>
    <row r="59" spans="1:46" s="1" customFormat="1" ht="12.95" customHeight="1" thickBot="1" x14ac:dyDescent="0.3">
      <c r="A59" s="51" t="s">
        <v>17</v>
      </c>
      <c r="B59" s="2" t="s">
        <v>99</v>
      </c>
      <c r="C59" s="2"/>
      <c r="D59" s="135"/>
      <c r="E59" s="2" t="s">
        <v>6</v>
      </c>
      <c r="F59" s="8"/>
      <c r="G59" s="8"/>
      <c r="H59" s="8"/>
      <c r="I59" s="8">
        <v>13</v>
      </c>
      <c r="J59" s="8"/>
      <c r="K59" s="8">
        <v>14</v>
      </c>
      <c r="L59" s="8">
        <v>14</v>
      </c>
      <c r="M59" s="8"/>
      <c r="N59" s="8"/>
      <c r="O59" s="139"/>
      <c r="P59" s="139"/>
      <c r="Q59" s="8"/>
      <c r="R59" s="8"/>
      <c r="S59" s="8"/>
      <c r="T59" s="8"/>
      <c r="U59" s="8"/>
      <c r="V59" s="8"/>
      <c r="W59" s="8"/>
      <c r="X59" s="8"/>
      <c r="Y59" s="8"/>
      <c r="Z59" s="8"/>
      <c r="AA59" s="298"/>
      <c r="AB59" s="298"/>
      <c r="AC59" s="298"/>
      <c r="AD59" s="54">
        <f t="shared" ca="1" si="2"/>
        <v>41</v>
      </c>
      <c r="AF59" s="27"/>
      <c r="AG59" s="27"/>
      <c r="AH59" s="27"/>
      <c r="AI59" s="28"/>
      <c r="AJ59" s="6"/>
      <c r="AK59" s="6"/>
      <c r="AL59" s="6">
        <f t="shared" si="3"/>
        <v>3</v>
      </c>
      <c r="AM59" s="10"/>
      <c r="AN59" s="10"/>
      <c r="AO59" s="117"/>
      <c r="AP59" s="117"/>
      <c r="AQ59" s="119"/>
      <c r="AR59" s="10"/>
      <c r="AS59" s="10"/>
      <c r="AT59" s="10"/>
    </row>
    <row r="60" spans="1:46" s="1" customFormat="1" ht="12.95" customHeight="1" thickBot="1" x14ac:dyDescent="0.3">
      <c r="A60" s="51" t="s">
        <v>19</v>
      </c>
      <c r="B60" s="2" t="s">
        <v>117</v>
      </c>
      <c r="C60" s="8"/>
      <c r="D60" s="112"/>
      <c r="E60" s="2" t="s">
        <v>6</v>
      </c>
      <c r="F60" s="8"/>
      <c r="G60" s="8"/>
      <c r="H60" s="8"/>
      <c r="I60" s="8"/>
      <c r="J60" s="139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20"/>
      <c r="Y60" s="8"/>
      <c r="Z60" s="8"/>
      <c r="AA60" s="298"/>
      <c r="AB60" s="298"/>
      <c r="AC60" s="298"/>
      <c r="AD60" s="54" t="e">
        <f t="shared" ca="1" si="2"/>
        <v>#REF!</v>
      </c>
      <c r="AF60" s="27" t="str">
        <f>CONCATENATE(TRUNC(AG60),"m ",FIXED(((AG60)-TRUNC(AG60))*60,0),"s")</f>
        <v>34m 26s</v>
      </c>
      <c r="AG60" s="27">
        <v>34.43</v>
      </c>
      <c r="AH60" s="27">
        <f>COUNT(F60:X60)</f>
        <v>0</v>
      </c>
      <c r="AI60" s="28">
        <f>IF(AH60=0,0,IF(AH60=1,AVERAGE(LARGE(F60:X60,1)),IF(AH60=2,AVERAGE(LARGE(F60:X60,1),LARGE(F60:X60,2)),IF(AH60=3,AVERAGE(LARGE(F60:X60,1),LARGE(F60:X60,2),LARGE(F60:X60,3)),IF(AH60=4,AVERAGE(LARGE(F60:X60,1),LARGE(F60:X60,2),LARGE(F60:X60,3),LARGE(F60:X60,4)),IF(AH60=5,AVERAGE(LARGE(F60:X60,1),LARGE(F60:X60,2),LARGE(F60:X60,3),LARGE(F60:X60,4),LARGE(F60:X60,5)),IF(AH60=6,AVERAGE(LARGE(F60:X60,1),LARGE(F60:X60,2),LARGE(F60:X60,3),LARGE(F60:X60,4),LARGE(F60:X60,5),LARGE(F60:X60,6)),IF(AH60=7,AVERAGE(LARGE(F60:X60,1),LARGE(F60:X60,2),LARGE(F60:X60,3),LARGE(F60:X60,4),LARGE(F60:X60,5),LARGE(F60:X60,6),LARGE(F60:X60,7)),IF(AH60=8,AVERAGE(LARGE(F60:X60,1),LARGE(F60:X60,2),LARGE(F60:X60,3),LARGE(F60:X60,4),LARGE(F60:X60,5),LARGE(F60:X60,6),LARGE(F60:X60,7),LARGE(F60:X60,8)),IF(AH60=9,AVERAGE(LARGE(F60:X60,1),LARGE(F60:X60,2),LARGE(F60:X60,3),LARGE(F60:X60,4),LARGE(F60:X60,5),LARGE(F60:X60,6),LARGE(F60:X60,7),LARGE(F60:X60,8),LARGE(F60:X60,9)),IF(AH60&gt;9,AVERAGE(LARGE(F60:X60,1),LARGE(F60:X60,2),LARGE(F60:X60,3),LARGE(F60:X60,4),LARGE(F60:X60,5),LARGE(F60:X60,6),LARGE(F60:X60,7),LARGE(F60:X60,8),LARGE(F60:X60,9),LARGE(F60:X60,10)))))))))))))</f>
        <v>0</v>
      </c>
      <c r="AJ60" s="6"/>
      <c r="AK60" s="6"/>
      <c r="AL60" s="6">
        <f t="shared" si="3"/>
        <v>0</v>
      </c>
      <c r="AM60" s="6"/>
      <c r="AN60" s="6"/>
      <c r="AO60" s="116"/>
      <c r="AP60" s="116"/>
      <c r="AQ60" s="99"/>
      <c r="AR60" s="6"/>
      <c r="AS60" s="6"/>
      <c r="AT60" s="6"/>
    </row>
    <row r="61" spans="1:46" s="1" customFormat="1" ht="12.95" customHeight="1" thickBot="1" x14ac:dyDescent="0.3">
      <c r="A61" s="51" t="s">
        <v>31</v>
      </c>
      <c r="B61" s="2" t="s">
        <v>100</v>
      </c>
      <c r="C61" s="2"/>
      <c r="D61" s="112"/>
      <c r="E61" s="2" t="s">
        <v>6</v>
      </c>
      <c r="F61" s="8"/>
      <c r="G61" s="8"/>
      <c r="H61" s="8"/>
      <c r="I61" s="8"/>
      <c r="J61" s="139"/>
      <c r="K61" s="8"/>
      <c r="L61" s="8"/>
      <c r="M61" s="8"/>
      <c r="N61" s="8"/>
      <c r="O61" s="139"/>
      <c r="P61" s="139"/>
      <c r="Q61" s="8"/>
      <c r="R61" s="8"/>
      <c r="S61" s="8"/>
      <c r="T61" s="8"/>
      <c r="U61" s="139"/>
      <c r="V61" s="8"/>
      <c r="W61" s="8"/>
      <c r="X61" s="8"/>
      <c r="Y61" s="8">
        <v>12</v>
      </c>
      <c r="Z61" s="8"/>
      <c r="AA61" s="298"/>
      <c r="AB61" s="298"/>
      <c r="AC61" s="298"/>
      <c r="AD61" s="54" t="e">
        <f t="shared" ca="1" si="2"/>
        <v>#REF!</v>
      </c>
      <c r="AF61" s="27"/>
      <c r="AG61" s="27"/>
      <c r="AH61" s="27"/>
      <c r="AI61" s="28"/>
      <c r="AJ61" s="6"/>
      <c r="AK61" s="6"/>
      <c r="AL61" s="6">
        <f t="shared" si="3"/>
        <v>1</v>
      </c>
      <c r="AO61" s="117"/>
      <c r="AP61" s="117"/>
      <c r="AQ61" s="122"/>
    </row>
    <row r="62" spans="1:46" s="1" customFormat="1" ht="12.95" customHeight="1" thickBot="1" x14ac:dyDescent="0.3">
      <c r="A62" s="55" t="s">
        <v>64</v>
      </c>
      <c r="B62" s="9" t="s">
        <v>92</v>
      </c>
      <c r="C62" s="9"/>
      <c r="D62" s="113"/>
      <c r="E62" s="58" t="s">
        <v>6</v>
      </c>
      <c r="F62" s="8"/>
      <c r="G62" s="9"/>
      <c r="H62" s="9"/>
      <c r="I62" s="9"/>
      <c r="J62" s="14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59"/>
      <c r="Y62" s="9"/>
      <c r="Z62" s="9"/>
      <c r="AA62" s="299"/>
      <c r="AB62" s="299"/>
      <c r="AC62" s="299"/>
      <c r="AD62" s="54" t="e">
        <f t="shared" ca="1" si="2"/>
        <v>#REF!</v>
      </c>
      <c r="AF62" s="27"/>
      <c r="AG62" s="30"/>
      <c r="AH62" s="27"/>
      <c r="AI62" s="28"/>
      <c r="AL62" s="6">
        <f t="shared" si="3"/>
        <v>0</v>
      </c>
      <c r="AM62" s="6"/>
      <c r="AN62" s="6"/>
      <c r="AO62" s="116"/>
      <c r="AP62" s="116"/>
      <c r="AQ62" s="99"/>
      <c r="AR62" s="6"/>
      <c r="AS62" s="6"/>
      <c r="AT62" s="6"/>
    </row>
    <row r="63" spans="1:46" x14ac:dyDescent="0.25">
      <c r="AO63" s="117"/>
      <c r="AP63" s="117"/>
      <c r="AQ63" s="122"/>
    </row>
    <row r="64" spans="1:46" x14ac:dyDescent="0.25">
      <c r="AO64" s="117"/>
      <c r="AP64" s="117"/>
      <c r="AQ64" s="122"/>
    </row>
    <row r="65" spans="41:43" x14ac:dyDescent="0.25">
      <c r="AO65" s="116"/>
      <c r="AP65" s="116"/>
      <c r="AQ65" s="99"/>
    </row>
    <row r="66" spans="41:43" x14ac:dyDescent="0.25">
      <c r="AO66" s="117"/>
      <c r="AP66" s="117"/>
      <c r="AQ66" s="99"/>
    </row>
    <row r="67" spans="41:43" x14ac:dyDescent="0.25">
      <c r="AO67" s="117"/>
      <c r="AP67" s="117"/>
      <c r="AQ67" s="124"/>
    </row>
  </sheetData>
  <sortState ref="A34:AL62">
    <sortCondition ref="B34:B62"/>
  </sortState>
  <conditionalFormatting sqref="AP34:AP62">
    <cfRule type="expression" dxfId="12" priority="1" stopIfTrue="1">
      <formula>AND(AP34=$BF34,NOT($BF34=0))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61"/>
  <sheetViews>
    <sheetView zoomScale="110" zoomScaleNormal="110" workbookViewId="0">
      <pane xSplit="5" ySplit="6" topLeftCell="F10" activePane="bottomRight" state="frozen"/>
      <selection pane="topRight" activeCell="E1" sqref="E1"/>
      <selection pane="bottomLeft" activeCell="A6" sqref="A6"/>
      <selection pane="bottomRight" activeCell="I13" sqref="I13"/>
    </sheetView>
  </sheetViews>
  <sheetFormatPr defaultColWidth="8.85546875" defaultRowHeight="15" x14ac:dyDescent="0.25"/>
  <cols>
    <col min="1" max="1" width="9.28515625" customWidth="1"/>
    <col min="2" max="2" width="11.140625" customWidth="1"/>
    <col min="3" max="3" width="4" hidden="1" customWidth="1"/>
    <col min="4" max="4" width="7.28515625" customWidth="1"/>
    <col min="5" max="5" width="2.28515625" customWidth="1"/>
    <col min="6" max="6" width="3.7109375" style="23" customWidth="1"/>
    <col min="7" max="7" width="3.7109375" customWidth="1"/>
    <col min="8" max="9" width="3.7109375" style="23" customWidth="1"/>
    <col min="10" max="10" width="3.7109375" customWidth="1"/>
    <col min="11" max="12" width="3.7109375" style="21" customWidth="1"/>
    <col min="13" max="13" width="4.28515625" style="21" customWidth="1"/>
    <col min="14" max="14" width="3.85546875" style="21" customWidth="1"/>
    <col min="15" max="16" width="3.7109375" style="21" customWidth="1"/>
    <col min="17" max="18" width="3.7109375" customWidth="1"/>
    <col min="19" max="19" width="4" style="12" customWidth="1"/>
    <col min="20" max="24" width="3.7109375" customWidth="1"/>
    <col min="25" max="25" width="5.28515625" customWidth="1"/>
    <col min="26" max="26" width="0" hidden="1" customWidth="1"/>
    <col min="27" max="27" width="8.28515625" style="31" hidden="1" customWidth="1"/>
    <col min="28" max="28" width="1.28515625" style="31" hidden="1" customWidth="1"/>
    <col min="29" max="32" width="0" hidden="1" customWidth="1"/>
  </cols>
  <sheetData>
    <row r="1" spans="1:30" s="1" customFormat="1" ht="83.25" customHeight="1" thickBot="1" x14ac:dyDescent="0.3">
      <c r="A1" s="18" t="s">
        <v>42</v>
      </c>
      <c r="B1" s="3" t="s">
        <v>2</v>
      </c>
      <c r="C1" s="3"/>
      <c r="D1" s="107" t="s">
        <v>65</v>
      </c>
      <c r="E1" s="15"/>
      <c r="F1" s="62" t="s">
        <v>141</v>
      </c>
      <c r="G1" s="62" t="s">
        <v>142</v>
      </c>
      <c r="H1" s="68" t="s">
        <v>140</v>
      </c>
      <c r="I1" s="67" t="s">
        <v>59</v>
      </c>
      <c r="J1" s="40" t="s">
        <v>33</v>
      </c>
      <c r="K1" s="68" t="s">
        <v>139</v>
      </c>
      <c r="L1" s="69" t="s">
        <v>12</v>
      </c>
      <c r="M1" s="67" t="s">
        <v>60</v>
      </c>
      <c r="N1" s="68" t="s">
        <v>146</v>
      </c>
      <c r="O1" s="40" t="s">
        <v>15</v>
      </c>
      <c r="P1" s="69" t="s">
        <v>144</v>
      </c>
      <c r="Q1" s="68" t="s">
        <v>137</v>
      </c>
      <c r="R1" s="69" t="s">
        <v>13</v>
      </c>
      <c r="S1" s="68" t="s">
        <v>136</v>
      </c>
      <c r="T1" s="69" t="s">
        <v>145</v>
      </c>
      <c r="U1" s="43" t="s">
        <v>50</v>
      </c>
      <c r="V1" s="70" t="s">
        <v>14</v>
      </c>
      <c r="W1" s="46" t="s">
        <v>32</v>
      </c>
      <c r="X1" s="71" t="s">
        <v>61</v>
      </c>
      <c r="Y1" s="16" t="s">
        <v>8</v>
      </c>
      <c r="Z1" s="19"/>
      <c r="AA1" s="30"/>
      <c r="AB1" s="30"/>
    </row>
    <row r="2" spans="1:30" ht="12" customHeight="1" thickBot="1" x14ac:dyDescent="0.3">
      <c r="A2" s="24" t="s">
        <v>43</v>
      </c>
      <c r="B2" s="4" t="s">
        <v>7</v>
      </c>
      <c r="C2" s="4"/>
      <c r="D2" s="106"/>
      <c r="E2" s="25"/>
      <c r="F2" s="63" t="s">
        <v>5</v>
      </c>
      <c r="G2" s="63" t="s">
        <v>5</v>
      </c>
      <c r="H2" s="73" t="s">
        <v>6</v>
      </c>
      <c r="I2" s="72" t="s">
        <v>3</v>
      </c>
      <c r="J2" s="41" t="s">
        <v>6</v>
      </c>
      <c r="K2" s="73" t="s">
        <v>6</v>
      </c>
      <c r="L2" s="74" t="s">
        <v>6</v>
      </c>
      <c r="M2" s="72" t="s">
        <v>3</v>
      </c>
      <c r="N2" s="73" t="s">
        <v>6</v>
      </c>
      <c r="O2" s="41" t="s">
        <v>11</v>
      </c>
      <c r="P2" s="74" t="s">
        <v>4</v>
      </c>
      <c r="Q2" s="73" t="s">
        <v>6</v>
      </c>
      <c r="R2" s="74" t="s">
        <v>4</v>
      </c>
      <c r="S2" s="73" t="s">
        <v>6</v>
      </c>
      <c r="T2" s="69" t="s">
        <v>4</v>
      </c>
      <c r="U2" s="44" t="s">
        <v>6</v>
      </c>
      <c r="V2" s="75" t="s">
        <v>5</v>
      </c>
      <c r="W2" s="47" t="s">
        <v>6</v>
      </c>
      <c r="X2" s="76" t="s">
        <v>3</v>
      </c>
      <c r="Y2" s="26"/>
    </row>
    <row r="3" spans="1:30" s="1" customFormat="1" ht="42" customHeight="1" thickBot="1" x14ac:dyDescent="0.25">
      <c r="A3" s="32"/>
      <c r="B3" s="33" t="s">
        <v>0</v>
      </c>
      <c r="C3" s="33"/>
      <c r="D3" s="34"/>
      <c r="E3" s="34"/>
      <c r="F3" s="64">
        <v>42756</v>
      </c>
      <c r="G3" s="64">
        <v>42777</v>
      </c>
      <c r="H3" s="78">
        <v>41374</v>
      </c>
      <c r="I3" s="77">
        <v>42475</v>
      </c>
      <c r="J3" s="42">
        <v>41751</v>
      </c>
      <c r="K3" s="78">
        <v>41767</v>
      </c>
      <c r="L3" s="79">
        <v>41421</v>
      </c>
      <c r="M3" s="77">
        <v>42524</v>
      </c>
      <c r="N3" s="78">
        <v>41795</v>
      </c>
      <c r="O3" s="42">
        <v>42534</v>
      </c>
      <c r="P3" s="79">
        <v>43277</v>
      </c>
      <c r="Q3" s="78">
        <v>41458</v>
      </c>
      <c r="R3" s="79">
        <v>42196</v>
      </c>
      <c r="S3" s="78">
        <v>41858</v>
      </c>
      <c r="T3" s="79">
        <v>76217</v>
      </c>
      <c r="U3" s="45">
        <v>42636</v>
      </c>
      <c r="V3" s="80" t="s">
        <v>143</v>
      </c>
      <c r="W3" s="48">
        <v>41933</v>
      </c>
      <c r="X3" s="81"/>
      <c r="Y3" s="22"/>
      <c r="AA3" s="29" t="s">
        <v>46</v>
      </c>
      <c r="AB3" s="30"/>
      <c r="AC3" s="29" t="s">
        <v>48</v>
      </c>
      <c r="AD3" s="29" t="s">
        <v>47</v>
      </c>
    </row>
    <row r="4" spans="1:30" s="1" customFormat="1" ht="20.100000000000001" customHeight="1" thickBot="1" x14ac:dyDescent="0.25">
      <c r="A4" s="65" t="s">
        <v>56</v>
      </c>
      <c r="B4" s="33"/>
      <c r="C4" s="33"/>
      <c r="D4" s="34"/>
      <c r="E4" s="34" t="s">
        <v>4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49"/>
      <c r="AA4" s="29"/>
      <c r="AB4" s="30"/>
      <c r="AC4" s="29"/>
      <c r="AD4" s="29"/>
    </row>
    <row r="5" spans="1:30" s="1" customFormat="1" ht="20.100000000000001" customHeight="1" x14ac:dyDescent="0.2">
      <c r="A5" s="65" t="s">
        <v>1</v>
      </c>
      <c r="B5" s="33"/>
      <c r="C5" s="33"/>
      <c r="D5" s="34"/>
      <c r="E5" s="34" t="s">
        <v>6</v>
      </c>
      <c r="F5" s="148">
        <v>5</v>
      </c>
      <c r="G5" s="148">
        <v>5</v>
      </c>
      <c r="H5" s="148">
        <v>5</v>
      </c>
      <c r="I5" s="148">
        <v>6.21</v>
      </c>
      <c r="J5" s="148">
        <v>4.2</v>
      </c>
      <c r="K5" s="148">
        <v>5</v>
      </c>
      <c r="L5" s="148">
        <v>4.3</v>
      </c>
      <c r="M5" s="148">
        <v>13.1</v>
      </c>
      <c r="N5" s="148">
        <v>5</v>
      </c>
      <c r="O5" s="148">
        <v>6.21</v>
      </c>
      <c r="P5" s="148">
        <v>4.2</v>
      </c>
      <c r="Q5" s="148">
        <v>5</v>
      </c>
      <c r="R5" s="148">
        <v>5.8</v>
      </c>
      <c r="S5" s="148">
        <v>5</v>
      </c>
      <c r="T5" s="149">
        <v>16</v>
      </c>
      <c r="U5" s="149">
        <v>13</v>
      </c>
      <c r="V5" s="149">
        <v>5</v>
      </c>
      <c r="W5" s="150">
        <v>8.4</v>
      </c>
      <c r="X5" s="151">
        <v>3.1</v>
      </c>
      <c r="Y5" s="49"/>
      <c r="AA5" s="29"/>
      <c r="AB5" s="30"/>
      <c r="AC5" s="29"/>
      <c r="AD5" s="29"/>
    </row>
    <row r="6" spans="1:30" s="1" customFormat="1" ht="11.25" customHeight="1" thickBot="1" x14ac:dyDescent="0.25">
      <c r="A6" s="35" t="s">
        <v>10</v>
      </c>
      <c r="B6" s="36"/>
      <c r="C6" s="36" t="s">
        <v>35</v>
      </c>
      <c r="D6" s="37"/>
      <c r="E6" s="37"/>
      <c r="F6" s="38">
        <v>5</v>
      </c>
      <c r="G6" s="38">
        <v>6</v>
      </c>
      <c r="H6" s="38">
        <v>7</v>
      </c>
      <c r="I6" s="38">
        <v>4</v>
      </c>
      <c r="J6" s="38">
        <v>8</v>
      </c>
      <c r="K6" s="38">
        <v>10</v>
      </c>
      <c r="L6" s="38">
        <v>11</v>
      </c>
      <c r="M6" s="38">
        <v>12</v>
      </c>
      <c r="N6" s="38">
        <v>15</v>
      </c>
      <c r="O6" s="38">
        <v>14</v>
      </c>
      <c r="P6" s="38">
        <v>13</v>
      </c>
      <c r="Q6" s="38">
        <v>17</v>
      </c>
      <c r="R6" s="38"/>
      <c r="S6" s="38">
        <v>18</v>
      </c>
      <c r="T6" s="38">
        <v>19</v>
      </c>
      <c r="U6" s="38"/>
      <c r="V6" s="38"/>
      <c r="W6" s="38"/>
      <c r="X6" s="38">
        <v>21</v>
      </c>
      <c r="Y6" s="39" t="s">
        <v>9</v>
      </c>
      <c r="AA6" s="30"/>
      <c r="AB6" s="30"/>
    </row>
    <row r="7" spans="1:30" s="6" customFormat="1" ht="12.95" customHeight="1" x14ac:dyDescent="0.2">
      <c r="A7" s="130" t="s">
        <v>25</v>
      </c>
      <c r="B7" s="131" t="s">
        <v>133</v>
      </c>
      <c r="C7" s="131"/>
      <c r="D7" s="132"/>
      <c r="E7" s="131" t="s">
        <v>4</v>
      </c>
      <c r="F7" s="131">
        <v>15</v>
      </c>
      <c r="G7" s="131">
        <v>15</v>
      </c>
      <c r="H7" s="131">
        <v>15</v>
      </c>
      <c r="I7" s="131"/>
      <c r="J7" s="131">
        <v>15</v>
      </c>
      <c r="K7" s="131">
        <v>15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3">
        <f t="shared" ref="Y7:Y25" si="0">SUM(F7:X7)</f>
        <v>75</v>
      </c>
      <c r="AA7" s="27"/>
      <c r="AB7" s="27"/>
      <c r="AC7" s="27"/>
      <c r="AD7" s="28"/>
    </row>
    <row r="8" spans="1:30" s="6" customFormat="1" ht="12.95" customHeight="1" x14ac:dyDescent="0.2">
      <c r="A8" s="7" t="s">
        <v>78</v>
      </c>
      <c r="B8" s="8" t="s">
        <v>86</v>
      </c>
      <c r="C8" s="8"/>
      <c r="D8" s="112"/>
      <c r="E8" s="8" t="s">
        <v>4</v>
      </c>
      <c r="F8" s="8"/>
      <c r="G8" s="8"/>
      <c r="H8" s="8">
        <v>14</v>
      </c>
      <c r="I8" s="8">
        <v>15</v>
      </c>
      <c r="J8" s="8"/>
      <c r="K8" s="8">
        <v>14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7">
        <f t="shared" si="0"/>
        <v>43</v>
      </c>
      <c r="AA8" s="27"/>
      <c r="AB8" s="27"/>
      <c r="AC8" s="27"/>
      <c r="AD8" s="28"/>
    </row>
    <row r="9" spans="1:30" s="6" customFormat="1" ht="12.95" customHeight="1" x14ac:dyDescent="0.2">
      <c r="A9" s="7" t="s">
        <v>23</v>
      </c>
      <c r="B9" s="8" t="s">
        <v>80</v>
      </c>
      <c r="C9" s="8" t="s">
        <v>36</v>
      </c>
      <c r="D9" s="112"/>
      <c r="E9" s="8" t="s">
        <v>4</v>
      </c>
      <c r="F9" s="8"/>
      <c r="G9" s="8">
        <v>14</v>
      </c>
      <c r="H9" s="8">
        <v>13</v>
      </c>
      <c r="I9" s="8"/>
      <c r="J9" s="8"/>
      <c r="K9" s="8">
        <v>12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7">
        <f t="shared" si="0"/>
        <v>39</v>
      </c>
      <c r="AA9" s="27" t="str">
        <f>CONCATENATE(TRUNC(AB9),"m ",FIXED(((AB9)-TRUNC(AB9))*60,0),"s")</f>
        <v>39m 10s</v>
      </c>
      <c r="AB9" s="27">
        <v>39.17</v>
      </c>
      <c r="AC9" s="27">
        <f>COUNT(F9:X9)</f>
        <v>3</v>
      </c>
      <c r="AD9" s="28">
        <f>IF(AC9=0,0,IF(AC9=1,AVERAGE(LARGE(F9:X9,1)),IF(AC9=2,AVERAGE(LARGE(F9:X9,1),LARGE(F9:X9,2)),IF(AC9=3,AVERAGE(LARGE(F9:X9,1),LARGE(F9:X9,2),LARGE(F9:X9,3)),IF(AC9=4,AVERAGE(LARGE(F9:X9,1),LARGE(F9:X9,2),LARGE(F9:X9,3),LARGE(F9:X9,4)),IF(AC9=5,AVERAGE(LARGE(F9:X9,1),LARGE(F9:X9,2),LARGE(F9:X9,3),LARGE(F9:X9,4),LARGE(F9:X9,5)),IF(AC9=6,AVERAGE(LARGE(F9:X9,1),LARGE(F9:X9,2),LARGE(F9:X9,3),LARGE(F9:X9,4),LARGE(F9:X9,5),LARGE(F9:X9,6)),IF(AC9=7,AVERAGE(LARGE(F9:X9,1),LARGE(F9:X9,2),LARGE(F9:X9,3),LARGE(F9:X9,4),LARGE(F9:X9,5),LARGE(F9:X9,6),LARGE(F9:X9,7)),IF(AC9=8,AVERAGE(LARGE(F9:X9,1),LARGE(F9:X9,2),LARGE(F9:X9,3),LARGE(F9:X9,4),LARGE(F9:X9,5),LARGE(F9:X9,6),LARGE(F9:X9,7),LARGE(F9:X9,8)),IF(AC9=9,AVERAGE(LARGE(F9:X9,1),LARGE(F9:X9,2),LARGE(F9:X9,3),LARGE(F9:X9,4),LARGE(F9:X9,5),LARGE(F9:X9,6),LARGE(F9:X9,7),LARGE(F9:X9,8),LARGE(F9:X9,9)),IF(AC9&gt;9,AVERAGE(LARGE(F9:X9,1),LARGE(F9:X9,2),LARGE(F9:X9,3),LARGE(F9:X9,4),LARGE(F9:X9,5),LARGE(F9:X9,6),LARGE(F9:X9,7),LARGE(F9:X9,8),LARGE(F9:X9,9),LARGE(F9:X9,10)))))))))))))</f>
        <v>13</v>
      </c>
    </row>
    <row r="10" spans="1:30" s="6" customFormat="1" ht="12.95" customHeight="1" x14ac:dyDescent="0.2">
      <c r="A10" s="129" t="s">
        <v>51</v>
      </c>
      <c r="B10" s="14" t="s">
        <v>92</v>
      </c>
      <c r="C10" s="14"/>
      <c r="D10" s="111"/>
      <c r="E10" s="8" t="s">
        <v>4</v>
      </c>
      <c r="F10" s="14">
        <v>14</v>
      </c>
      <c r="G10" s="14">
        <v>13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7">
        <f t="shared" si="0"/>
        <v>27</v>
      </c>
      <c r="AA10" s="27"/>
      <c r="AB10" s="27"/>
      <c r="AC10" s="27"/>
      <c r="AD10" s="28"/>
    </row>
    <row r="11" spans="1:30" s="6" customFormat="1" ht="12.95" customHeight="1" x14ac:dyDescent="0.2">
      <c r="A11" s="129" t="s">
        <v>197</v>
      </c>
      <c r="B11" s="14" t="s">
        <v>151</v>
      </c>
      <c r="C11" s="14"/>
      <c r="D11" s="111"/>
      <c r="E11" s="8" t="s">
        <v>4</v>
      </c>
      <c r="F11" s="14">
        <v>13</v>
      </c>
      <c r="G11" s="14">
        <v>12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7">
        <f t="shared" si="0"/>
        <v>25</v>
      </c>
      <c r="AA11" s="27"/>
      <c r="AB11" s="27"/>
      <c r="AC11" s="27"/>
      <c r="AD11" s="28"/>
    </row>
    <row r="12" spans="1:30" s="6" customFormat="1" ht="12.95" customHeight="1" x14ac:dyDescent="0.2">
      <c r="A12" s="129" t="s">
        <v>147</v>
      </c>
      <c r="B12" s="14" t="s">
        <v>196</v>
      </c>
      <c r="C12" s="14"/>
      <c r="D12" s="111"/>
      <c r="E12" s="8" t="s">
        <v>4</v>
      </c>
      <c r="F12" s="14"/>
      <c r="G12" s="14"/>
      <c r="H12" s="14">
        <v>12</v>
      </c>
      <c r="I12" s="14"/>
      <c r="J12" s="14"/>
      <c r="K12" s="14">
        <v>13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7">
        <f t="shared" si="0"/>
        <v>25</v>
      </c>
      <c r="AA12" s="27"/>
      <c r="AB12" s="27"/>
      <c r="AC12" s="27"/>
      <c r="AD12" s="28"/>
    </row>
    <row r="13" spans="1:30" s="6" customFormat="1" ht="12.95" customHeight="1" x14ac:dyDescent="0.2">
      <c r="A13" s="129" t="s">
        <v>74</v>
      </c>
      <c r="B13" s="14" t="s">
        <v>88</v>
      </c>
      <c r="C13" s="14"/>
      <c r="D13" s="111"/>
      <c r="E13" s="8" t="s">
        <v>4</v>
      </c>
      <c r="F13" s="14"/>
      <c r="G13" s="14"/>
      <c r="H13" s="14">
        <v>10</v>
      </c>
      <c r="I13" s="14">
        <v>14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7">
        <f t="shared" si="0"/>
        <v>24</v>
      </c>
      <c r="AA13" s="27"/>
      <c r="AB13" s="27"/>
      <c r="AC13" s="27"/>
      <c r="AD13" s="28"/>
    </row>
    <row r="14" spans="1:30" s="6" customFormat="1" ht="12.95" customHeight="1" x14ac:dyDescent="0.2">
      <c r="A14" s="129" t="s">
        <v>154</v>
      </c>
      <c r="B14" s="14" t="s">
        <v>155</v>
      </c>
      <c r="C14" s="14"/>
      <c r="D14" s="111"/>
      <c r="E14" s="8" t="s">
        <v>4</v>
      </c>
      <c r="F14" s="14">
        <v>12</v>
      </c>
      <c r="G14" s="14"/>
      <c r="H14" s="14"/>
      <c r="I14" s="14"/>
      <c r="J14" s="14"/>
      <c r="K14" s="14">
        <v>11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7">
        <f t="shared" si="0"/>
        <v>23</v>
      </c>
      <c r="AA14" s="27"/>
      <c r="AB14" s="27"/>
      <c r="AC14" s="27"/>
      <c r="AD14" s="28"/>
    </row>
    <row r="15" spans="1:30" s="6" customFormat="1" ht="12.95" customHeight="1" x14ac:dyDescent="0.2">
      <c r="A15" s="129" t="s">
        <v>29</v>
      </c>
      <c r="B15" s="14" t="s">
        <v>82</v>
      </c>
      <c r="C15" s="14"/>
      <c r="D15" s="111"/>
      <c r="E15" s="8" t="s">
        <v>4</v>
      </c>
      <c r="F15" s="14"/>
      <c r="G15" s="14"/>
      <c r="H15" s="14"/>
      <c r="I15" s="14"/>
      <c r="J15" s="14"/>
      <c r="K15" s="14"/>
      <c r="L15" s="14">
        <v>15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7">
        <f t="shared" si="0"/>
        <v>15</v>
      </c>
      <c r="AA15" s="27"/>
      <c r="AB15" s="27"/>
      <c r="AC15" s="27"/>
      <c r="AD15" s="28"/>
    </row>
    <row r="16" spans="1:30" s="6" customFormat="1" ht="12.95" customHeight="1" x14ac:dyDescent="0.2">
      <c r="A16" s="129" t="s">
        <v>25</v>
      </c>
      <c r="B16" s="14" t="s">
        <v>149</v>
      </c>
      <c r="C16" s="14"/>
      <c r="D16" s="111"/>
      <c r="E16" s="8" t="s">
        <v>4</v>
      </c>
      <c r="F16" s="14"/>
      <c r="G16" s="14"/>
      <c r="H16" s="14"/>
      <c r="I16" s="14"/>
      <c r="J16" s="14">
        <v>14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7">
        <f t="shared" si="0"/>
        <v>14</v>
      </c>
      <c r="AA16" s="27"/>
      <c r="AB16" s="27"/>
      <c r="AC16" s="27"/>
      <c r="AD16" s="28"/>
    </row>
    <row r="17" spans="1:38" s="6" customFormat="1" ht="12.95" customHeight="1" x14ac:dyDescent="0.2">
      <c r="A17" s="129" t="s">
        <v>76</v>
      </c>
      <c r="B17" s="14" t="s">
        <v>89</v>
      </c>
      <c r="C17" s="14"/>
      <c r="D17" s="111"/>
      <c r="E17" s="8" t="s">
        <v>4</v>
      </c>
      <c r="F17" s="14"/>
      <c r="G17" s="14"/>
      <c r="H17" s="14"/>
      <c r="I17" s="14">
        <v>13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7">
        <f t="shared" si="0"/>
        <v>13</v>
      </c>
      <c r="AA17" s="27"/>
      <c r="AB17" s="27"/>
      <c r="AC17" s="27"/>
      <c r="AD17" s="28"/>
    </row>
    <row r="18" spans="1:38" s="6" customFormat="1" ht="12.95" customHeight="1" x14ac:dyDescent="0.2">
      <c r="A18" s="129" t="s">
        <v>74</v>
      </c>
      <c r="B18" s="14" t="s">
        <v>127</v>
      </c>
      <c r="C18" s="14"/>
      <c r="D18" s="111"/>
      <c r="E18" s="8" t="s">
        <v>4</v>
      </c>
      <c r="F18" s="14"/>
      <c r="G18" s="14"/>
      <c r="H18" s="14"/>
      <c r="I18" s="14"/>
      <c r="J18" s="14">
        <v>13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7">
        <f t="shared" si="0"/>
        <v>13</v>
      </c>
      <c r="AA18" s="27"/>
      <c r="AB18" s="27"/>
      <c r="AC18" s="27"/>
      <c r="AD18" s="28"/>
    </row>
    <row r="19" spans="1:38" s="6" customFormat="1" ht="12.95" customHeight="1" x14ac:dyDescent="0.2">
      <c r="A19" s="129" t="s">
        <v>57</v>
      </c>
      <c r="B19" s="14" t="s">
        <v>81</v>
      </c>
      <c r="C19" s="14" t="s">
        <v>37</v>
      </c>
      <c r="D19" s="111"/>
      <c r="E19" s="8" t="s">
        <v>4</v>
      </c>
      <c r="F19" s="14"/>
      <c r="G19" s="14"/>
      <c r="H19" s="14">
        <v>11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7">
        <f t="shared" si="0"/>
        <v>11</v>
      </c>
      <c r="AA19" s="27" t="str">
        <f>CONCATENATE(TRUNC(AB19),"m ",FIXED(((AB19)-TRUNC(AB19))*60,0),"s")</f>
        <v>39m 27s</v>
      </c>
      <c r="AB19" s="27">
        <v>39.450000000000003</v>
      </c>
      <c r="AC19" s="27">
        <f>COUNT(F19:X19)</f>
        <v>1</v>
      </c>
      <c r="AD19" s="28">
        <f>IF(AC19=0,0,IF(AC19=1,AVERAGE(LARGE(F19:X19,1)),IF(AC19=2,AVERAGE(LARGE(F19:X19,1),LARGE(F19:X19,2)),IF(AC19=3,AVERAGE(LARGE(F19:X19,1),LARGE(F19:X19,2),LARGE(F19:X19,3)),IF(AC19=4,AVERAGE(LARGE(F19:X19,1),LARGE(F19:X19,2),LARGE(F19:X19,3),LARGE(F19:X19,4)),IF(AC19=5,AVERAGE(LARGE(F19:X19,1),LARGE(F19:X19,2),LARGE(F19:X19,3),LARGE(F19:X19,4),LARGE(F19:X19,5)),IF(AC19=6,AVERAGE(LARGE(F19:X19,1),LARGE(F19:X19,2),LARGE(F19:X19,3),LARGE(F19:X19,4),LARGE(F19:X19,5),LARGE(F19:X19,6)),IF(AC19=7,AVERAGE(LARGE(F19:X19,1),LARGE(F19:X19,2),LARGE(F19:X19,3),LARGE(F19:X19,4),LARGE(F19:X19,5),LARGE(F19:X19,6),LARGE(F19:X19,7)),IF(AC19=8,AVERAGE(LARGE(F19:X19,1),LARGE(F19:X19,2),LARGE(F19:X19,3),LARGE(F19:X19,4),LARGE(F19:X19,5),LARGE(F19:X19,6),LARGE(F19:X19,7),LARGE(F19:X19,8)),IF(AC19=9,AVERAGE(LARGE(F19:X19,1),LARGE(F19:X19,2),LARGE(F19:X19,3),LARGE(F19:X19,4),LARGE(F19:X19,5),LARGE(F19:X19,6),LARGE(F19:X19,7),LARGE(F19:X19,8),LARGE(F19:X19,9)),IF(AC19&gt;9,AVERAGE(LARGE(F19:X19,1),LARGE(F19:X19,2),LARGE(F19:X19,3),LARGE(F19:X19,4),LARGE(F19:X19,5),LARGE(F19:X19,6),LARGE(F19:X19,7),LARGE(F19:X19,8),LARGE(F19:X19,9),LARGE(F19:X19,10)))))))))))))</f>
        <v>11</v>
      </c>
    </row>
    <row r="20" spans="1:38" s="6" customFormat="1" ht="12.95" customHeight="1" x14ac:dyDescent="0.2">
      <c r="A20" s="129" t="s">
        <v>52</v>
      </c>
      <c r="B20" s="14" t="s">
        <v>84</v>
      </c>
      <c r="C20" s="14"/>
      <c r="D20" s="111"/>
      <c r="E20" s="8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7">
        <f t="shared" si="0"/>
        <v>0</v>
      </c>
      <c r="AA20" s="27"/>
      <c r="AB20" s="27"/>
      <c r="AC20" s="27"/>
      <c r="AD20" s="28"/>
      <c r="AJ20" s="116"/>
      <c r="AK20" s="116"/>
      <c r="AL20" s="116"/>
    </row>
    <row r="21" spans="1:38" s="6" customFormat="1" ht="12.95" customHeight="1" x14ac:dyDescent="0.2">
      <c r="A21" s="129" t="s">
        <v>53</v>
      </c>
      <c r="B21" s="14" t="s">
        <v>85</v>
      </c>
      <c r="C21" s="14"/>
      <c r="D21" s="111"/>
      <c r="E21" s="8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7">
        <f t="shared" si="0"/>
        <v>0</v>
      </c>
      <c r="AA21" s="27"/>
      <c r="AB21" s="27"/>
      <c r="AC21" s="27"/>
      <c r="AD21" s="28"/>
    </row>
    <row r="22" spans="1:38" s="6" customFormat="1" ht="12.95" customHeight="1" x14ac:dyDescent="0.2">
      <c r="A22" s="129" t="s">
        <v>22</v>
      </c>
      <c r="B22" s="14" t="s">
        <v>118</v>
      </c>
      <c r="C22" s="14"/>
      <c r="D22" s="111"/>
      <c r="E22" s="8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7">
        <f t="shared" si="0"/>
        <v>0</v>
      </c>
      <c r="AA22" s="27"/>
      <c r="AB22" s="27"/>
      <c r="AC22" s="27"/>
      <c r="AD22" s="28"/>
    </row>
    <row r="23" spans="1:38" s="6" customFormat="1" ht="12.95" customHeight="1" x14ac:dyDescent="0.2">
      <c r="A23" s="129" t="s">
        <v>45</v>
      </c>
      <c r="B23" s="14" t="s">
        <v>112</v>
      </c>
      <c r="C23" s="14"/>
      <c r="D23" s="111"/>
      <c r="E23" s="8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7">
        <f t="shared" si="0"/>
        <v>0</v>
      </c>
      <c r="AA23" s="27"/>
      <c r="AB23" s="27"/>
      <c r="AC23" s="27"/>
      <c r="AD23" s="28"/>
    </row>
    <row r="24" spans="1:38" s="6" customFormat="1" ht="12.95" customHeight="1" x14ac:dyDescent="0.2">
      <c r="A24" s="129" t="s">
        <v>119</v>
      </c>
      <c r="B24" s="14" t="s">
        <v>120</v>
      </c>
      <c r="C24" s="14"/>
      <c r="D24" s="111"/>
      <c r="E24" s="8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7">
        <f t="shared" si="0"/>
        <v>0</v>
      </c>
      <c r="AA24" s="27"/>
      <c r="AB24" s="27"/>
      <c r="AC24" s="27"/>
      <c r="AD24" s="28"/>
    </row>
    <row r="25" spans="1:38" s="6" customFormat="1" ht="12.95" customHeight="1" x14ac:dyDescent="0.2">
      <c r="A25" s="129" t="s">
        <v>122</v>
      </c>
      <c r="B25" s="14" t="s">
        <v>121</v>
      </c>
      <c r="C25" s="14"/>
      <c r="D25" s="111"/>
      <c r="E25" s="14" t="s">
        <v>4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7">
        <f t="shared" si="0"/>
        <v>0</v>
      </c>
      <c r="AA25" s="27"/>
      <c r="AB25" s="27"/>
      <c r="AC25" s="27"/>
      <c r="AD25" s="28"/>
    </row>
    <row r="26" spans="1:38" s="6" customFormat="1" ht="12.95" customHeight="1" x14ac:dyDescent="0.2">
      <c r="A26" s="7" t="s">
        <v>26</v>
      </c>
      <c r="B26" s="8" t="s">
        <v>83</v>
      </c>
      <c r="C26" s="8"/>
      <c r="D26" s="112"/>
      <c r="E26" s="8" t="s">
        <v>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7">
        <f t="shared" ref="Y26:Y29" si="1">SUM(F26:X26)</f>
        <v>0</v>
      </c>
      <c r="AA26" s="27" t="str">
        <f>CONCATENATE(TRUNC(AB26),"m ",FIXED(((AB26)-TRUNC(AB26))*60,0),"s")</f>
        <v>40m 10s</v>
      </c>
      <c r="AB26" s="27">
        <v>40.17</v>
      </c>
      <c r="AC26" s="27">
        <f>COUNT(F26:X26)</f>
        <v>0</v>
      </c>
      <c r="AD26" s="28">
        <f>IF(AC26=0,0,IF(AC26=1,AVERAGE(LARGE(F26:X26,1)),IF(AC26=2,AVERAGE(LARGE(F26:X26,1),LARGE(F26:X26,2)),IF(AC26=3,AVERAGE(LARGE(F26:X26,1),LARGE(F26:X26,2),LARGE(F26:X26,3)),IF(AC26=4,AVERAGE(LARGE(F26:X26,1),LARGE(F26:X26,2),LARGE(F26:X26,3),LARGE(F26:X26,4)),IF(AC26=5,AVERAGE(LARGE(F26:X26,1),LARGE(F26:X26,2),LARGE(F26:X26,3),LARGE(F26:X26,4),LARGE(F26:X26,5)),IF(AC26=6,AVERAGE(LARGE(F26:X26,1),LARGE(F26:X26,2),LARGE(F26:X26,3),LARGE(F26:X26,4),LARGE(F26:X26,5),LARGE(F26:X26,6)),IF(AC26=7,AVERAGE(LARGE(F26:X26,1),LARGE(F26:X26,2),LARGE(F26:X26,3),LARGE(F26:X26,4),LARGE(F26:X26,5),LARGE(F26:X26,6),LARGE(F26:X26,7)),IF(AC26=8,AVERAGE(LARGE(F26:X26,1),LARGE(F26:X26,2),LARGE(F26:X26,3),LARGE(F26:X26,4),LARGE(F26:X26,5),LARGE(F26:X26,6),LARGE(F26:X26,7),LARGE(F26:X26,8)),IF(AC26=9,AVERAGE(LARGE(F26:X26,1),LARGE(F26:X26,2),LARGE(F26:X26,3),LARGE(F26:X26,4),LARGE(F26:X26,5),LARGE(F26:X26,6),LARGE(F26:X26,7),LARGE(F26:X26,8),LARGE(F26:X26,9)),IF(AC26&gt;9,AVERAGE(LARGE(F26:X26,1),LARGE(F26:X26,2),LARGE(F26:X26,3),LARGE(F26:X26,4),LARGE(F26:X26,5),LARGE(F26:X26,6),LARGE(F26:X26,7),LARGE(F26:X26,8),LARGE(F26:X26,9),LARGE(F26:X26,10)))))))))))))</f>
        <v>0</v>
      </c>
    </row>
    <row r="27" spans="1:38" s="6" customFormat="1" ht="12.95" customHeight="1" x14ac:dyDescent="0.2">
      <c r="A27" s="7" t="s">
        <v>75</v>
      </c>
      <c r="B27" s="8" t="s">
        <v>104</v>
      </c>
      <c r="C27" s="8"/>
      <c r="D27" s="112"/>
      <c r="E27" s="8" t="s">
        <v>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7">
        <f t="shared" si="1"/>
        <v>0</v>
      </c>
      <c r="AA27" s="27"/>
      <c r="AB27" s="27"/>
      <c r="AC27" s="27"/>
      <c r="AD27" s="28"/>
    </row>
    <row r="28" spans="1:38" s="6" customFormat="1" ht="12.95" customHeight="1" x14ac:dyDescent="0.2">
      <c r="A28" s="7" t="s">
        <v>87</v>
      </c>
      <c r="B28" s="8" t="s">
        <v>91</v>
      </c>
      <c r="C28" s="8"/>
      <c r="D28" s="112"/>
      <c r="E28" s="8" t="s">
        <v>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7">
        <f t="shared" si="1"/>
        <v>0</v>
      </c>
      <c r="AA28" s="27"/>
      <c r="AB28" s="27"/>
      <c r="AC28" s="27"/>
      <c r="AD28" s="28"/>
    </row>
    <row r="29" spans="1:38" s="6" customFormat="1" ht="12.95" customHeight="1" thickBot="1" x14ac:dyDescent="0.25">
      <c r="A29" s="66" t="s">
        <v>75</v>
      </c>
      <c r="B29" s="134" t="s">
        <v>90</v>
      </c>
      <c r="C29" s="134"/>
      <c r="D29" s="137"/>
      <c r="E29" s="134" t="s">
        <v>4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60">
        <f t="shared" si="1"/>
        <v>0</v>
      </c>
      <c r="AA29" s="27"/>
      <c r="AB29" s="27"/>
      <c r="AC29" s="27"/>
      <c r="AD29" s="28"/>
    </row>
    <row r="30" spans="1:38" s="6" customFormat="1" ht="12.95" customHeight="1" x14ac:dyDescent="0.25">
      <c r="A30" s="125" t="s">
        <v>49</v>
      </c>
      <c r="B30" s="90" t="s">
        <v>94</v>
      </c>
      <c r="C30" s="11" t="s">
        <v>38</v>
      </c>
      <c r="D30" s="136"/>
      <c r="E30" s="5" t="s">
        <v>6</v>
      </c>
      <c r="F30" s="5">
        <v>11</v>
      </c>
      <c r="G30" s="5">
        <v>13</v>
      </c>
      <c r="H30" s="5">
        <v>13</v>
      </c>
      <c r="I30" s="5">
        <v>13</v>
      </c>
      <c r="J30" s="5">
        <v>13</v>
      </c>
      <c r="K30" s="5">
        <v>15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1"/>
      <c r="Y30" s="54">
        <f t="shared" ref="Y30:Y45" si="2">SUM(F30:X30)</f>
        <v>78</v>
      </c>
      <c r="Z30" s="1"/>
      <c r="AA30" s="30"/>
      <c r="AB30" s="30"/>
      <c r="AC30" s="27">
        <f>COUNT(F30:X30)</f>
        <v>6</v>
      </c>
      <c r="AD30" s="28">
        <f>IF(AC30=0,0,IF(AC30=1,AVERAGE(LARGE(F30:X30,1)),IF(AC30=2,AVERAGE(LARGE(F30:X30,1),LARGE(F30:X30,2)),IF(AC30=3,AVERAGE(LARGE(F30:X30,1),LARGE(F30:X30,2),LARGE(F30:X30,3)),IF(AC30=4,AVERAGE(LARGE(F30:X30,1),LARGE(F30:X30,2),LARGE(F30:X30,3),LARGE(F30:X30,4)),IF(AC30=5,AVERAGE(LARGE(F30:X30,1),LARGE(F30:X30,2),LARGE(F30:X30,3),LARGE(F30:X30,4),LARGE(F30:X30,5)),IF(AC30=6,AVERAGE(LARGE(F30:X30,1),LARGE(F30:X30,2),LARGE(F30:X30,3),LARGE(F30:X30,4),LARGE(F30:X30,5),LARGE(F30:X30,6)),IF(AC30=7,AVERAGE(LARGE(F30:X30,1),LARGE(F30:X30,2),LARGE(F30:X30,3),LARGE(F30:X30,4),LARGE(F30:X30,5),LARGE(F30:X30,6),LARGE(F30:X30,7)),IF(AC30=8,AVERAGE(LARGE(F30:X30,1),LARGE(F30:X30,2),LARGE(F30:X30,3),LARGE(F30:X30,4),LARGE(F30:X30,5),LARGE(F30:X30,6),LARGE(F30:X30,7),LARGE(F30:X30,8)),IF(AC30=9,AVERAGE(LARGE(F30:X30,1),LARGE(F30:X30,2),LARGE(F30:X30,3),LARGE(F30:X30,4),LARGE(F30:X30,5),LARGE(F30:X30,6),LARGE(F30:X30,7),LARGE(F30:X30,8),LARGE(F30:X30,9)),IF(AC30&gt;9,AVERAGE(LARGE(F30:X30,1),LARGE(F30:X30,2),LARGE(F30:X30,3),LARGE(F30:X30,4),LARGE(F30:X30,5),LARGE(F30:X30,6),LARGE(F30:X30,7),LARGE(F30:X30,8),LARGE(F30:X30,9),LARGE(F30:X30,10)))))))))))))</f>
        <v>13</v>
      </c>
      <c r="AE30" s="1"/>
      <c r="AF30" s="1"/>
      <c r="AG30" s="1"/>
      <c r="AH30" s="1"/>
      <c r="AI30" s="1"/>
      <c r="AJ30" s="117"/>
      <c r="AK30" s="117"/>
      <c r="AL30" s="99"/>
    </row>
    <row r="31" spans="1:38" s="6" customFormat="1" ht="12.95" customHeight="1" x14ac:dyDescent="0.25">
      <c r="A31" s="51" t="s">
        <v>30</v>
      </c>
      <c r="B31" s="2" t="s">
        <v>152</v>
      </c>
      <c r="C31" s="2"/>
      <c r="D31" s="112"/>
      <c r="E31" s="2" t="s">
        <v>6</v>
      </c>
      <c r="F31" s="8">
        <v>14</v>
      </c>
      <c r="G31" s="8">
        <v>15</v>
      </c>
      <c r="H31" s="8">
        <v>14</v>
      </c>
      <c r="I31" s="8">
        <v>15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20"/>
      <c r="Y31" s="17">
        <f t="shared" si="2"/>
        <v>58</v>
      </c>
      <c r="AA31" s="27"/>
      <c r="AB31" s="27"/>
      <c r="AC31" s="27"/>
      <c r="AD31" s="28"/>
      <c r="AJ31" s="117"/>
      <c r="AK31" s="117"/>
      <c r="AL31" s="99"/>
    </row>
    <row r="32" spans="1:38" s="6" customFormat="1" ht="12.95" customHeight="1" x14ac:dyDescent="0.25">
      <c r="A32" s="51" t="s">
        <v>44</v>
      </c>
      <c r="B32" s="2" t="s">
        <v>101</v>
      </c>
      <c r="C32" s="2"/>
      <c r="D32" s="112"/>
      <c r="E32" s="2" t="s">
        <v>6</v>
      </c>
      <c r="F32" s="8">
        <v>12</v>
      </c>
      <c r="G32" s="8">
        <v>11</v>
      </c>
      <c r="H32" s="8">
        <v>11</v>
      </c>
      <c r="I32" s="8"/>
      <c r="J32" s="8">
        <v>12</v>
      </c>
      <c r="K32" s="8">
        <v>12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20"/>
      <c r="Y32" s="17">
        <f t="shared" si="2"/>
        <v>58</v>
      </c>
      <c r="Z32" s="1"/>
      <c r="AA32" s="27"/>
      <c r="AB32" s="27"/>
      <c r="AC32" s="27"/>
      <c r="AD32" s="28"/>
      <c r="AE32" s="10"/>
      <c r="AF32" s="10"/>
      <c r="AG32" s="10"/>
      <c r="AH32" s="10"/>
      <c r="AI32" s="10"/>
      <c r="AJ32" s="118"/>
      <c r="AK32" s="99"/>
      <c r="AL32" s="98"/>
    </row>
    <row r="33" spans="1:38" s="6" customFormat="1" ht="12.95" customHeight="1" x14ac:dyDescent="0.25">
      <c r="A33" s="51" t="s">
        <v>19</v>
      </c>
      <c r="B33" s="2" t="s">
        <v>96</v>
      </c>
      <c r="C33" s="2"/>
      <c r="D33" s="112"/>
      <c r="E33" s="2" t="s">
        <v>6</v>
      </c>
      <c r="F33" s="8"/>
      <c r="G33" s="8"/>
      <c r="H33" s="8">
        <v>12</v>
      </c>
      <c r="I33" s="8">
        <v>13</v>
      </c>
      <c r="J33" s="8"/>
      <c r="K33" s="8">
        <v>14</v>
      </c>
      <c r="L33" s="8">
        <v>15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20"/>
      <c r="Y33" s="17">
        <f t="shared" si="2"/>
        <v>54</v>
      </c>
      <c r="AA33" s="27"/>
      <c r="AB33" s="27"/>
      <c r="AC33" s="27">
        <f>COUNT(F33:X33)</f>
        <v>4</v>
      </c>
      <c r="AD33" s="28">
        <f>IF(AC33=0,0,IF(AC33=1,AVERAGE(LARGE(F33:X33,1)),IF(AC33=2,AVERAGE(LARGE(F33:X33,1),LARGE(F33:X33,2)),IF(AC33=3,AVERAGE(LARGE(F33:X33,1),LARGE(F33:X33,2),LARGE(F33:X33,3)),IF(AC33=4,AVERAGE(LARGE(F33:X33,1),LARGE(F33:X33,2),LARGE(F33:X33,3),LARGE(F33:X33,4)),IF(AC33=5,AVERAGE(LARGE(F33:X33,1),LARGE(F33:X33,2),LARGE(F33:X33,3),LARGE(F33:X33,4),LARGE(F33:X33,5)),IF(AC33=6,AVERAGE(LARGE(F33:X33,1),LARGE(F33:X33,2),LARGE(F33:X33,3),LARGE(F33:X33,4),LARGE(F33:X33,5),LARGE(F33:X33,6)),IF(AC33=7,AVERAGE(LARGE(F33:X33,1),LARGE(F33:X33,2),LARGE(F33:X33,3),LARGE(F33:X33,4),LARGE(F33:X33,5),LARGE(F33:X33,6),LARGE(F33:X33,7)),IF(AC33=8,AVERAGE(LARGE(F33:X33,1),LARGE(F33:X33,2),LARGE(F33:X33,3),LARGE(F33:X33,4),LARGE(F33:X33,5),LARGE(F33:X33,6),LARGE(F33:X33,7),LARGE(F33:X33,8)),IF(AC33=9,AVERAGE(LARGE(F33:X33,1),LARGE(F33:X33,2),LARGE(F33:X33,3),LARGE(F33:X33,4),LARGE(F33:X33,5),LARGE(F33:X33,6),LARGE(F33:X33,7),LARGE(F33:X33,8),LARGE(F33:X33,9)),IF(AC33&gt;9,AVERAGE(LARGE(F33:X33,1),LARGE(F33:X33,2),LARGE(F33:X33,3),LARGE(F33:X33,4),LARGE(F33:X33,5),LARGE(F33:X33,6),LARGE(F33:X33,7),LARGE(F33:X33,8),LARGE(F33:X33,9),LARGE(F33:X33,10)))))))))))))</f>
        <v>13.5</v>
      </c>
      <c r="AE33" s="10"/>
      <c r="AF33" s="10"/>
      <c r="AG33" s="1"/>
      <c r="AH33" s="1"/>
      <c r="AI33" s="1"/>
      <c r="AJ33" s="117"/>
      <c r="AK33" s="117"/>
      <c r="AL33" s="98"/>
    </row>
    <row r="34" spans="1:38" s="1" customFormat="1" ht="12.95" customHeight="1" x14ac:dyDescent="0.25">
      <c r="A34" s="51" t="s">
        <v>54</v>
      </c>
      <c r="B34" s="2" t="s">
        <v>106</v>
      </c>
      <c r="C34" s="2"/>
      <c r="D34" s="112"/>
      <c r="E34" s="2" t="s">
        <v>6</v>
      </c>
      <c r="F34" s="8">
        <v>15</v>
      </c>
      <c r="G34" s="8"/>
      <c r="H34" s="8">
        <v>15</v>
      </c>
      <c r="I34" s="8"/>
      <c r="J34" s="8">
        <v>15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20"/>
      <c r="Y34" s="17">
        <f t="shared" si="2"/>
        <v>45</v>
      </c>
      <c r="Z34" s="6"/>
      <c r="AA34" s="27"/>
      <c r="AB34" s="27"/>
      <c r="AC34" s="27">
        <f>COUNT(F34:X34)</f>
        <v>3</v>
      </c>
      <c r="AD34" s="28">
        <f>IF(AC34=0,0,IF(AC34=1,AVERAGE(LARGE(F34:X34,1)),IF(AC34=2,AVERAGE(LARGE(F34:X34,1),LARGE(F34:X34,2)),IF(AC34=3,AVERAGE(LARGE(F34:X34,1),LARGE(F34:X34,2),LARGE(F34:X34,3)),IF(AC34=4,AVERAGE(LARGE(F34:X34,1),LARGE(F34:X34,2),LARGE(F34:X34,3),LARGE(F34:X34,4)),IF(AC34=5,AVERAGE(LARGE(F34:X34,1),LARGE(F34:X34,2),LARGE(F34:X34,3),LARGE(F34:X34,4),LARGE(F34:X34,5)),IF(AC34=6,AVERAGE(LARGE(F34:X34,1),LARGE(F34:X34,2),LARGE(F34:X34,3),LARGE(F34:X34,4),LARGE(F34:X34,5),LARGE(F34:X34,6)),IF(AC34=7,AVERAGE(LARGE(F34:X34,1),LARGE(F34:X34,2),LARGE(F34:X34,3),LARGE(F34:X34,4),LARGE(F34:X34,5),LARGE(F34:X34,6),LARGE(F34:X34,7)),IF(AC34=8,AVERAGE(LARGE(F34:X34,1),LARGE(F34:X34,2),LARGE(F34:X34,3),LARGE(F34:X34,4),LARGE(F34:X34,5),LARGE(F34:X34,6),LARGE(F34:X34,7),LARGE(F34:X34,8)),IF(AC34=9,AVERAGE(LARGE(F34:X34,1),LARGE(F34:X34,2),LARGE(F34:X34,3),LARGE(F34:X34,4),LARGE(F34:X34,5),LARGE(F34:X34,6),LARGE(F34:X34,7),LARGE(F34:X34,8),LARGE(F34:X34,9)),IF(AC34&gt;9,AVERAGE(LARGE(F34:X34,1),LARGE(F34:X34,2),LARGE(F34:X34,3),LARGE(F34:X34,4),LARGE(F34:X34,5),LARGE(F34:X34,6),LARGE(F34:X34,7),LARGE(F34:X34,8),LARGE(F34:X34,9),LARGE(F34:X34,10)))))))))))))</f>
        <v>15</v>
      </c>
      <c r="AE34" s="6"/>
      <c r="AF34" s="6"/>
      <c r="AG34" s="6"/>
      <c r="AH34" s="6"/>
      <c r="AI34" s="6"/>
      <c r="AJ34" s="117"/>
      <c r="AK34" s="117"/>
      <c r="AL34" s="99"/>
    </row>
    <row r="35" spans="1:38" s="10" customFormat="1" ht="12.95" customHeight="1" x14ac:dyDescent="0.25">
      <c r="A35" s="51" t="s">
        <v>110</v>
      </c>
      <c r="B35" s="2" t="s">
        <v>111</v>
      </c>
      <c r="C35" s="8"/>
      <c r="D35" s="112"/>
      <c r="E35" s="2" t="s">
        <v>6</v>
      </c>
      <c r="F35" s="8">
        <v>13</v>
      </c>
      <c r="G35" s="8">
        <v>14</v>
      </c>
      <c r="H35" s="8"/>
      <c r="I35" s="8"/>
      <c r="J35" s="8">
        <v>14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20"/>
      <c r="Y35" s="17">
        <f t="shared" si="2"/>
        <v>41</v>
      </c>
      <c r="AA35" s="27"/>
      <c r="AB35" s="27"/>
      <c r="AC35" s="27"/>
      <c r="AD35" s="28"/>
      <c r="AG35" s="1"/>
      <c r="AH35" s="1"/>
      <c r="AI35" s="1"/>
      <c r="AJ35" s="117"/>
      <c r="AK35" s="117"/>
      <c r="AL35" s="121"/>
    </row>
    <row r="36" spans="1:38" s="10" customFormat="1" ht="12.95" customHeight="1" x14ac:dyDescent="0.25">
      <c r="A36" s="51" t="s">
        <v>17</v>
      </c>
      <c r="B36" s="2" t="s">
        <v>99</v>
      </c>
      <c r="C36" s="2"/>
      <c r="D36" s="135"/>
      <c r="E36" s="2" t="s">
        <v>6</v>
      </c>
      <c r="F36" s="8"/>
      <c r="G36" s="8"/>
      <c r="H36" s="8"/>
      <c r="I36" s="8">
        <v>12</v>
      </c>
      <c r="J36" s="8"/>
      <c r="K36" s="8">
        <v>13</v>
      </c>
      <c r="L36" s="8">
        <v>14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20"/>
      <c r="Y36" s="17">
        <f t="shared" si="2"/>
        <v>39</v>
      </c>
      <c r="Z36" s="1"/>
      <c r="AA36" s="27"/>
      <c r="AB36" s="27"/>
      <c r="AC36" s="27"/>
      <c r="AD36" s="28"/>
      <c r="AJ36" s="118"/>
      <c r="AK36" s="99"/>
      <c r="AL36" s="98"/>
    </row>
    <row r="37" spans="1:38" s="10" customFormat="1" ht="12.95" customHeight="1" x14ac:dyDescent="0.25">
      <c r="A37" s="51" t="s">
        <v>58</v>
      </c>
      <c r="B37" s="2" t="s">
        <v>105</v>
      </c>
      <c r="C37" s="2"/>
      <c r="D37" s="112"/>
      <c r="E37" s="2" t="s">
        <v>6</v>
      </c>
      <c r="F37" s="8">
        <v>9</v>
      </c>
      <c r="G37" s="8">
        <v>10</v>
      </c>
      <c r="H37" s="8">
        <v>9</v>
      </c>
      <c r="I37" s="8"/>
      <c r="J37" s="8"/>
      <c r="K37" s="8">
        <v>9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20"/>
      <c r="Y37" s="17">
        <f t="shared" si="2"/>
        <v>37</v>
      </c>
      <c r="Z37" s="6"/>
      <c r="AA37" s="27"/>
      <c r="AB37" s="27"/>
      <c r="AC37" s="27">
        <f>COUNT(F37:X37)</f>
        <v>4</v>
      </c>
      <c r="AD37" s="28">
        <f>IF(AC37=0,0,IF(AC37=1,AVERAGE(LARGE(F37:X37,1)),IF(AC37=2,AVERAGE(LARGE(F37:X37,1),LARGE(F37:X37,2)),IF(AC37=3,AVERAGE(LARGE(F37:X37,1),LARGE(F37:X37,2),LARGE(F37:X37,3)),IF(AC37=4,AVERAGE(LARGE(F37:X37,1),LARGE(F37:X37,2),LARGE(F37:X37,3),LARGE(F37:X37,4)),IF(AC37=5,AVERAGE(LARGE(F37:X37,1),LARGE(F37:X37,2),LARGE(F37:X37,3),LARGE(F37:X37,4),LARGE(F37:X37,5)),IF(AC37=6,AVERAGE(LARGE(F37:X37,1),LARGE(F37:X37,2),LARGE(F37:X37,3),LARGE(F37:X37,4),LARGE(F37:X37,5),LARGE(F37:X37,6)),IF(AC37=7,AVERAGE(LARGE(F37:X37,1),LARGE(F37:X37,2),LARGE(F37:X37,3),LARGE(F37:X37,4),LARGE(F37:X37,5),LARGE(F37:X37,6),LARGE(F37:X37,7)),IF(AC37=8,AVERAGE(LARGE(F37:X37,1),LARGE(F37:X37,2),LARGE(F37:X37,3),LARGE(F37:X37,4),LARGE(F37:X37,5),LARGE(F37:X37,6),LARGE(F37:X37,7),LARGE(F37:X37,8)),IF(AC37=9,AVERAGE(LARGE(F37:X37,1),LARGE(F37:X37,2),LARGE(F37:X37,3),LARGE(F37:X37,4),LARGE(F37:X37,5),LARGE(F37:X37,6),LARGE(F37:X37,7),LARGE(F37:X37,8),LARGE(F37:X37,9)),IF(AC37&gt;9,AVERAGE(LARGE(F37:X37,1),LARGE(F37:X37,2),LARGE(F37:X37,3),LARGE(F37:X37,4),LARGE(F37:X37,5),LARGE(F37:X37,6),LARGE(F37:X37,7),LARGE(F37:X37,8),LARGE(F37:X37,9),LARGE(F37:X37,10)))))))))))))</f>
        <v>9.25</v>
      </c>
      <c r="AG37" s="1"/>
      <c r="AH37" s="1"/>
      <c r="AI37" s="1"/>
      <c r="AJ37" s="117"/>
      <c r="AK37" s="117"/>
      <c r="AL37" s="123"/>
    </row>
    <row r="38" spans="1:38" s="10" customFormat="1" ht="12.95" customHeight="1" x14ac:dyDescent="0.25">
      <c r="A38" s="51" t="s">
        <v>131</v>
      </c>
      <c r="B38" s="2" t="s">
        <v>132</v>
      </c>
      <c r="C38" s="2"/>
      <c r="D38" s="112"/>
      <c r="E38" s="2" t="s">
        <v>6</v>
      </c>
      <c r="F38" s="8"/>
      <c r="G38" s="8">
        <v>9</v>
      </c>
      <c r="H38" s="8">
        <v>8</v>
      </c>
      <c r="I38" s="8">
        <v>11</v>
      </c>
      <c r="J38" s="8"/>
      <c r="K38" s="8">
        <v>8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20"/>
      <c r="Y38" s="17">
        <f t="shared" si="2"/>
        <v>36</v>
      </c>
      <c r="Z38" s="1"/>
      <c r="AA38" s="27"/>
      <c r="AB38" s="27"/>
      <c r="AC38" s="27"/>
      <c r="AD38" s="28"/>
      <c r="AE38" s="1"/>
      <c r="AF38" s="1"/>
      <c r="AG38" s="1"/>
      <c r="AH38" s="1"/>
      <c r="AI38" s="1"/>
      <c r="AJ38" s="117"/>
      <c r="AK38" s="117"/>
      <c r="AL38" s="123"/>
    </row>
    <row r="39" spans="1:38" s="10" customFormat="1" ht="12.95" customHeight="1" x14ac:dyDescent="0.25">
      <c r="A39" s="51" t="s">
        <v>30</v>
      </c>
      <c r="B39" s="2" t="s">
        <v>102</v>
      </c>
      <c r="C39" s="2" t="s">
        <v>39</v>
      </c>
      <c r="D39" s="112"/>
      <c r="E39" s="2" t="s">
        <v>6</v>
      </c>
      <c r="F39" s="8"/>
      <c r="G39" s="8"/>
      <c r="H39" s="8">
        <v>10</v>
      </c>
      <c r="I39" s="8"/>
      <c r="J39" s="8"/>
      <c r="K39" s="8"/>
      <c r="L39" s="8">
        <v>13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20"/>
      <c r="Y39" s="17">
        <f t="shared" si="2"/>
        <v>23</v>
      </c>
      <c r="Z39" s="1"/>
      <c r="AA39" s="27" t="str">
        <f>CONCATENATE(TRUNC(AB39),"m ",FIXED(((AB39)-TRUNC(AB39))*60,0),"s")</f>
        <v>36m 47s</v>
      </c>
      <c r="AB39" s="27">
        <v>36.78</v>
      </c>
      <c r="AC39" s="27">
        <f>COUNT(F39:X39)</f>
        <v>2</v>
      </c>
      <c r="AD39" s="28">
        <f>IF(AC39=0,0,IF(AC39=1,AVERAGE(LARGE(F39:X39,1)),IF(AC39=2,AVERAGE(LARGE(F39:X39,1),LARGE(F39:X39,2)),IF(AC39=3,AVERAGE(LARGE(F39:X39,1),LARGE(F39:X39,2),LARGE(F39:X39,3)),IF(AC39=4,AVERAGE(LARGE(F39:X39,1),LARGE(F39:X39,2),LARGE(F39:X39,3),LARGE(F39:X39,4)),IF(AC39=5,AVERAGE(LARGE(F39:X39,1),LARGE(F39:X39,2),LARGE(F39:X39,3),LARGE(F39:X39,4),LARGE(F39:X39,5)),IF(AC39=6,AVERAGE(LARGE(F39:X39,1),LARGE(F39:X39,2),LARGE(F39:X39,3),LARGE(F39:X39,4),LARGE(F39:X39,5),LARGE(F39:X39,6)),IF(AC39=7,AVERAGE(LARGE(F39:X39,1),LARGE(F39:X39,2),LARGE(F39:X39,3),LARGE(F39:X39,4),LARGE(F39:X39,5),LARGE(F39:X39,6),LARGE(F39:X39,7)),IF(AC39=8,AVERAGE(LARGE(F39:X39,1),LARGE(F39:X39,2),LARGE(F39:X39,3),LARGE(F39:X39,4),LARGE(F39:X39,5),LARGE(F39:X39,6),LARGE(F39:X39,7),LARGE(F39:X39,8)),IF(AC39=9,AVERAGE(LARGE(F39:X39,1),LARGE(F39:X39,2),LARGE(F39:X39,3),LARGE(F39:X39,4),LARGE(F39:X39,5),LARGE(F39:X39,6),LARGE(F39:X39,7),LARGE(F39:X39,8),LARGE(F39:X39,9)),IF(AC39&gt;9,AVERAGE(LARGE(F39:X39,1),LARGE(F39:X39,2),LARGE(F39:X39,3),LARGE(F39:X39,4),LARGE(F39:X39,5),LARGE(F39:X39,6),LARGE(F39:X39,7),LARGE(F39:X39,8),LARGE(F39:X39,9),LARGE(F39:X39,10)))))))))))))</f>
        <v>11.5</v>
      </c>
      <c r="AE39" s="1"/>
      <c r="AF39" s="1"/>
      <c r="AJ39" s="117"/>
      <c r="AK39" s="117"/>
      <c r="AL39" s="120"/>
    </row>
    <row r="40" spans="1:38" s="10" customFormat="1" ht="12.95" customHeight="1" x14ac:dyDescent="0.25">
      <c r="A40" s="51" t="s">
        <v>134</v>
      </c>
      <c r="B40" s="2" t="s">
        <v>135</v>
      </c>
      <c r="C40" s="2"/>
      <c r="D40" s="112"/>
      <c r="E40" s="2" t="s">
        <v>6</v>
      </c>
      <c r="F40" s="8">
        <v>10</v>
      </c>
      <c r="G40" s="8">
        <v>12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20"/>
      <c r="Y40" s="17">
        <f t="shared" si="2"/>
        <v>22</v>
      </c>
      <c r="Z40" s="1"/>
      <c r="AA40" s="27"/>
      <c r="AB40" s="27"/>
      <c r="AC40" s="27"/>
      <c r="AD40" s="28"/>
      <c r="AE40" s="1"/>
      <c r="AF40" s="1"/>
      <c r="AJ40" s="117"/>
      <c r="AK40" s="117"/>
      <c r="AL40" s="120"/>
    </row>
    <row r="41" spans="1:38" s="10" customFormat="1" ht="12.95" customHeight="1" x14ac:dyDescent="0.25">
      <c r="A41" s="7" t="s">
        <v>24</v>
      </c>
      <c r="B41" s="8" t="s">
        <v>153</v>
      </c>
      <c r="C41" s="8"/>
      <c r="D41" s="112"/>
      <c r="E41" s="2" t="s">
        <v>6</v>
      </c>
      <c r="F41" s="8"/>
      <c r="G41" s="8"/>
      <c r="H41" s="8"/>
      <c r="I41" s="8"/>
      <c r="J41" s="8">
        <v>10</v>
      </c>
      <c r="K41" s="8"/>
      <c r="L41" s="8">
        <v>12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20"/>
      <c r="Y41" s="17">
        <f t="shared" si="2"/>
        <v>22</v>
      </c>
      <c r="Z41" s="1"/>
      <c r="AA41" s="27"/>
      <c r="AB41" s="30"/>
      <c r="AC41" s="27"/>
      <c r="AD41" s="28"/>
      <c r="AE41" s="1"/>
      <c r="AF41" s="1"/>
      <c r="AG41" s="6"/>
      <c r="AH41" s="6"/>
      <c r="AI41" s="6"/>
      <c r="AJ41" s="116"/>
      <c r="AK41" s="116"/>
      <c r="AL41" s="99"/>
    </row>
    <row r="42" spans="1:38" s="10" customFormat="1" ht="12.95" customHeight="1" x14ac:dyDescent="0.25">
      <c r="A42" s="7" t="s">
        <v>16</v>
      </c>
      <c r="B42" s="8" t="s">
        <v>93</v>
      </c>
      <c r="C42" s="8" t="s">
        <v>40</v>
      </c>
      <c r="D42" s="112"/>
      <c r="E42" s="2" t="s">
        <v>6</v>
      </c>
      <c r="F42" s="8"/>
      <c r="G42" s="8"/>
      <c r="H42" s="8"/>
      <c r="I42" s="8">
        <v>14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0"/>
      <c r="Y42" s="17">
        <f t="shared" si="2"/>
        <v>14</v>
      </c>
      <c r="Z42" s="1"/>
      <c r="AA42" s="27" t="str">
        <f>CONCATENATE(TRUNC(AB42),"m ",FIXED(((AB42)-TRUNC(AB42))*60,0),"s")</f>
        <v>0m 0s</v>
      </c>
      <c r="AB42" s="30"/>
      <c r="AC42" s="27">
        <f>COUNT(F42:X42)</f>
        <v>1</v>
      </c>
      <c r="AD42" s="28">
        <f>IF(AC42=0,0,IF(AC42=1,AVERAGE(LARGE(F42:X42,1)),IF(AC42=2,AVERAGE(LARGE(F42:X42,1),LARGE(F42:X42,2)),IF(AC42=3,AVERAGE(LARGE(F42:X42,1),LARGE(F42:X42,2),LARGE(F42:X42,3)),IF(AC42=4,AVERAGE(LARGE(F42:X42,1),LARGE(F42:X42,2),LARGE(F42:X42,3),LARGE(F42:X42,4)),IF(AC42=5,AVERAGE(LARGE(F42:X42,1),LARGE(F42:X42,2),LARGE(F42:X42,3),LARGE(F42:X42,4),LARGE(F42:X42,5)),IF(AC42=6,AVERAGE(LARGE(F42:X42,1),LARGE(F42:X42,2),LARGE(F42:X42,3),LARGE(F42:X42,4),LARGE(F42:X42,5),LARGE(F42:X42,6)),IF(AC42=7,AVERAGE(LARGE(F42:X42,1),LARGE(F42:X42,2),LARGE(F42:X42,3),LARGE(F42:X42,4),LARGE(F42:X42,5),LARGE(F42:X42,6),LARGE(F42:X42,7)),IF(AC42=8,AVERAGE(LARGE(F42:X42,1),LARGE(F42:X42,2),LARGE(F42:X42,3),LARGE(F42:X42,4),LARGE(F42:X42,5),LARGE(F42:X42,6),LARGE(F42:X42,7),LARGE(F42:X42,8)),IF(AC42=9,AVERAGE(LARGE(F42:X42,1),LARGE(F42:X42,2),LARGE(F42:X42,3),LARGE(F42:X42,4),LARGE(F42:X42,5),LARGE(F42:X42,6),LARGE(F42:X42,7),LARGE(F42:X42,8),LARGE(F42:X42,9)),IF(AC42&gt;9,AVERAGE(LARGE(F42:X42,1),LARGE(F42:X42,2),LARGE(F42:X42,3),LARGE(F42:X42,4),LARGE(F42:X42,5),LARGE(F42:X42,6),LARGE(F42:X42,7),LARGE(F42:X42,8),LARGE(F42:X42,9),LARGE(F42:X42,10)))))))))))))</f>
        <v>14</v>
      </c>
      <c r="AE42" s="1"/>
      <c r="AF42" s="1"/>
      <c r="AG42" s="6"/>
      <c r="AH42" s="6"/>
      <c r="AI42" s="6"/>
      <c r="AJ42" s="116"/>
      <c r="AK42" s="116"/>
      <c r="AL42" s="99"/>
    </row>
    <row r="43" spans="1:38" s="1" customFormat="1" ht="12.95" customHeight="1" x14ac:dyDescent="0.25">
      <c r="A43" s="51" t="s">
        <v>55</v>
      </c>
      <c r="B43" s="2" t="s">
        <v>124</v>
      </c>
      <c r="C43" s="2"/>
      <c r="D43" s="135"/>
      <c r="E43" s="2" t="s">
        <v>6</v>
      </c>
      <c r="F43" s="8"/>
      <c r="G43" s="8"/>
      <c r="H43" s="8"/>
      <c r="I43" s="8"/>
      <c r="J43" s="8">
        <v>11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0"/>
      <c r="Y43" s="17">
        <f t="shared" si="2"/>
        <v>11</v>
      </c>
      <c r="Z43" s="6"/>
      <c r="AA43" s="27"/>
      <c r="AB43" s="27"/>
      <c r="AC43" s="27"/>
      <c r="AD43" s="28"/>
      <c r="AE43" s="10"/>
      <c r="AF43" s="10"/>
      <c r="AG43" s="10"/>
      <c r="AH43" s="10"/>
      <c r="AI43" s="10"/>
      <c r="AJ43" s="117"/>
      <c r="AK43" s="117"/>
      <c r="AL43" s="119"/>
    </row>
    <row r="44" spans="1:38" s="1" customFormat="1" ht="12.95" customHeight="1" x14ac:dyDescent="0.25">
      <c r="A44" s="51" t="s">
        <v>24</v>
      </c>
      <c r="B44" s="2" t="s">
        <v>97</v>
      </c>
      <c r="C44" s="8"/>
      <c r="D44" s="112"/>
      <c r="E44" s="2" t="s">
        <v>6</v>
      </c>
      <c r="F44" s="8"/>
      <c r="G44" s="8"/>
      <c r="H44" s="8"/>
      <c r="I44" s="8"/>
      <c r="J44" s="8"/>
      <c r="K44" s="8">
        <v>11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7">
        <f t="shared" si="2"/>
        <v>11</v>
      </c>
      <c r="Z44" s="6"/>
      <c r="AA44" s="27"/>
      <c r="AB44" s="27"/>
      <c r="AC44" s="27">
        <f>COUNT(F44:X44)</f>
        <v>1</v>
      </c>
      <c r="AD44" s="28">
        <f>IF(AC44=0,0,IF(AC44=1,AVERAGE(LARGE(F44:X44,1)),IF(AC44=2,AVERAGE(LARGE(F44:X44,1),LARGE(F44:X44,2)),IF(AC44=3,AVERAGE(LARGE(F44:X44,1),LARGE(F44:X44,2),LARGE(F44:X44,3)),IF(AC44=4,AVERAGE(LARGE(F44:X44,1),LARGE(F44:X44,2),LARGE(F44:X44,3),LARGE(F44:X44,4)),IF(AC44=5,AVERAGE(LARGE(F44:X44,1),LARGE(F44:X44,2),LARGE(F44:X44,3),LARGE(F44:X44,4),LARGE(F44:X44,5)),IF(AC44=6,AVERAGE(LARGE(F44:X44,1),LARGE(F44:X44,2),LARGE(F44:X44,3),LARGE(F44:X44,4),LARGE(F44:X44,5),LARGE(F44:X44,6)),IF(AC44=7,AVERAGE(LARGE(F44:X44,1),LARGE(F44:X44,2),LARGE(F44:X44,3),LARGE(F44:X44,4),LARGE(F44:X44,5),LARGE(F44:X44,6),LARGE(F44:X44,7)),IF(AC44=8,AVERAGE(LARGE(F44:X44,1),LARGE(F44:X44,2),LARGE(F44:X44,3),LARGE(F44:X44,4),LARGE(F44:X44,5),LARGE(F44:X44,6),LARGE(F44:X44,7),LARGE(F44:X44,8)),IF(AC44=9,AVERAGE(LARGE(F44:X44,1),LARGE(F44:X44,2),LARGE(F44:X44,3),LARGE(F44:X44,4),LARGE(F44:X44,5),LARGE(F44:X44,6),LARGE(F44:X44,7),LARGE(F44:X44,8),LARGE(F44:X44,9)),IF(AC44&gt;9,AVERAGE(LARGE(F44:X44,1),LARGE(F44:X44,2),LARGE(F44:X44,3),LARGE(F44:X44,4),LARGE(F44:X44,5),LARGE(F44:X44,6),LARGE(F44:X44,7),LARGE(F44:X44,8),LARGE(F44:X44,9),LARGE(F44:X44,10)))))))))))))</f>
        <v>11</v>
      </c>
      <c r="AE44" s="6"/>
      <c r="AF44" s="6"/>
      <c r="AJ44" s="117"/>
      <c r="AK44" s="117"/>
      <c r="AL44" s="99"/>
    </row>
    <row r="45" spans="1:38" s="1" customFormat="1" ht="12.95" customHeight="1" x14ac:dyDescent="0.25">
      <c r="A45" s="7" t="s">
        <v>198</v>
      </c>
      <c r="B45" s="8" t="s">
        <v>96</v>
      </c>
      <c r="C45" s="8"/>
      <c r="D45" s="112"/>
      <c r="E45" s="2" t="s">
        <v>6</v>
      </c>
      <c r="F45" s="8"/>
      <c r="G45" s="8"/>
      <c r="H45" s="8"/>
      <c r="I45" s="8"/>
      <c r="J45" s="8"/>
      <c r="K45" s="8">
        <v>10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0"/>
      <c r="Y45" s="17">
        <f t="shared" si="2"/>
        <v>10</v>
      </c>
      <c r="AA45" s="27"/>
      <c r="AB45" s="30"/>
      <c r="AC45" s="27"/>
      <c r="AD45" s="28"/>
      <c r="AG45" s="6"/>
      <c r="AH45" s="6"/>
      <c r="AI45" s="6"/>
      <c r="AJ45" s="116"/>
      <c r="AK45" s="116"/>
      <c r="AL45" s="99"/>
    </row>
    <row r="46" spans="1:38" s="1" customFormat="1" ht="12.95" customHeight="1" x14ac:dyDescent="0.25">
      <c r="A46" s="51" t="s">
        <v>34</v>
      </c>
      <c r="B46" s="2" t="s">
        <v>98</v>
      </c>
      <c r="C46" s="2" t="s">
        <v>38</v>
      </c>
      <c r="D46" s="112"/>
      <c r="E46" s="2" t="s">
        <v>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0"/>
      <c r="Y46" s="17">
        <f t="shared" ref="Y46" si="3">SUM(F46:X46)</f>
        <v>0</v>
      </c>
      <c r="Z46" s="6"/>
      <c r="AA46" s="27" t="str">
        <f>CONCATENATE(TRUNC(AB46),"m ",FIXED(((AB46)-TRUNC(AB46))*60,0),"s")</f>
        <v>34m 8s</v>
      </c>
      <c r="AB46" s="27">
        <v>34.130000000000003</v>
      </c>
      <c r="AC46" s="27">
        <f>COUNT(F46:X46)</f>
        <v>0</v>
      </c>
      <c r="AD46" s="28">
        <f>IF(AC46=0,0,IF(AC46=1,AVERAGE(LARGE(F46:X46,1)),IF(AC46=2,AVERAGE(LARGE(F46:X46,1),LARGE(F46:X46,2)),IF(AC46=3,AVERAGE(LARGE(F46:X46,1),LARGE(F46:X46,2),LARGE(F46:X46,3)),IF(AC46=4,AVERAGE(LARGE(F46:X46,1),LARGE(F46:X46,2),LARGE(F46:X46,3),LARGE(F46:X46,4)),IF(AC46=5,AVERAGE(LARGE(F46:X46,1),LARGE(F46:X46,2),LARGE(F46:X46,3),LARGE(F46:X46,4),LARGE(F46:X46,5)),IF(AC46=6,AVERAGE(LARGE(F46:X46,1),LARGE(F46:X46,2),LARGE(F46:X46,3),LARGE(F46:X46,4),LARGE(F46:X46,5),LARGE(F46:X46,6)),IF(AC46=7,AVERAGE(LARGE(F46:X46,1),LARGE(F46:X46,2),LARGE(F46:X46,3),LARGE(F46:X46,4),LARGE(F46:X46,5),LARGE(F46:X46,6),LARGE(F46:X46,7)),IF(AC46=8,AVERAGE(LARGE(F46:X46,1),LARGE(F46:X46,2),LARGE(F46:X46,3),LARGE(F46:X46,4),LARGE(F46:X46,5),LARGE(F46:X46,6),LARGE(F46:X46,7),LARGE(F46:X46,8)),IF(AC46=9,AVERAGE(LARGE(F46:X46,1),LARGE(F46:X46,2),LARGE(F46:X46,3),LARGE(F46:X46,4),LARGE(F46:X46,5),LARGE(F46:X46,6),LARGE(F46:X46,7),LARGE(F46:X46,8),LARGE(F46:X46,9)),IF(AC46&gt;9,AVERAGE(LARGE(F46:X46,1),LARGE(F46:X46,2),LARGE(F46:X46,3),LARGE(F46:X46,4),LARGE(F46:X46,5),LARGE(F46:X46,6),LARGE(F46:X46,7),LARGE(F46:X46,8),LARGE(F46:X46,9),LARGE(F46:X46,10)))))))))))))</f>
        <v>0</v>
      </c>
      <c r="AE46" s="10"/>
      <c r="AF46" s="10"/>
      <c r="AG46" s="6"/>
      <c r="AH46" s="6"/>
      <c r="AI46" s="6"/>
      <c r="AJ46" s="117"/>
      <c r="AK46" s="117"/>
      <c r="AL46" s="99"/>
    </row>
    <row r="47" spans="1:38" s="1" customFormat="1" ht="12.95" customHeight="1" x14ac:dyDescent="0.25">
      <c r="A47" s="51" t="s">
        <v>55</v>
      </c>
      <c r="B47" s="2" t="s">
        <v>95</v>
      </c>
      <c r="C47" s="2"/>
      <c r="D47" s="135"/>
      <c r="E47" s="2" t="s">
        <v>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20"/>
      <c r="Y47" s="17">
        <f t="shared" ref="Y47:Y56" si="4">SUM(F47:X47)</f>
        <v>0</v>
      </c>
      <c r="Z47" s="6"/>
      <c r="AA47" s="27"/>
      <c r="AB47" s="27"/>
      <c r="AC47" s="27">
        <f>COUNT(F47:X47)</f>
        <v>0</v>
      </c>
      <c r="AD47" s="28">
        <f>IF(AC47=0,0,IF(AC47=1,AVERAGE(LARGE(F47:X47,1)),IF(AC47=2,AVERAGE(LARGE(F47:X47,1),LARGE(F47:X47,2)),IF(AC47=3,AVERAGE(LARGE(F47:X47,1),LARGE(F47:X47,2),LARGE(F47:X47,3)),IF(AC47=4,AVERAGE(LARGE(F47:X47,1),LARGE(F47:X47,2),LARGE(F47:X47,3),LARGE(F47:X47,4)),IF(AC47=5,AVERAGE(LARGE(F47:X47,1),LARGE(F47:X47,2),LARGE(F47:X47,3),LARGE(F47:X47,4),LARGE(F47:X47,5)),IF(AC47=6,AVERAGE(LARGE(F47:X47,1),LARGE(F47:X47,2),LARGE(F47:X47,3),LARGE(F47:X47,4),LARGE(F47:X47,5),LARGE(F47:X47,6)),IF(AC47=7,AVERAGE(LARGE(F47:X47,1),LARGE(F47:X47,2),LARGE(F47:X47,3),LARGE(F47:X47,4),LARGE(F47:X47,5),LARGE(F47:X47,6),LARGE(F47:X47,7)),IF(AC47=8,AVERAGE(LARGE(F47:X47,1),LARGE(F47:X47,2),LARGE(F47:X47,3),LARGE(F47:X47,4),LARGE(F47:X47,5),LARGE(F47:X47,6),LARGE(F47:X47,7),LARGE(F47:X47,8)),IF(AC47=9,AVERAGE(LARGE(F47:X47,1),LARGE(F47:X47,2),LARGE(F47:X47,3),LARGE(F47:X47,4),LARGE(F47:X47,5),LARGE(F47:X47,6),LARGE(F47:X47,7),LARGE(F47:X47,8),LARGE(F47:X47,9)),IF(AC47&gt;9,AVERAGE(LARGE(F47:X47,1),LARGE(F47:X47,2),LARGE(F47:X47,3),LARGE(F47:X47,4),LARGE(F47:X47,5),LARGE(F47:X47,6),LARGE(F47:X47,7),LARGE(F47:X47,8),LARGE(F47:X47,9),LARGE(F47:X47,10)))))))))))))</f>
        <v>0</v>
      </c>
      <c r="AE47" s="10"/>
      <c r="AF47" s="10"/>
      <c r="AG47" s="10"/>
      <c r="AH47" s="10"/>
      <c r="AI47" s="10"/>
      <c r="AJ47" s="117"/>
      <c r="AK47" s="117"/>
      <c r="AL47" s="119"/>
    </row>
    <row r="48" spans="1:38" s="1" customFormat="1" ht="12.95" customHeight="1" x14ac:dyDescent="0.25">
      <c r="A48" s="7" t="s">
        <v>31</v>
      </c>
      <c r="B48" s="8" t="s">
        <v>100</v>
      </c>
      <c r="C48" s="2"/>
      <c r="D48" s="112"/>
      <c r="E48" s="2" t="s">
        <v>6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7">
        <f t="shared" si="4"/>
        <v>0</v>
      </c>
      <c r="AA48" s="27" t="str">
        <f>CONCATENATE(TRUNC(AB48),"m ",FIXED(((AB48)-TRUNC(AB48))*60,0),"s")</f>
        <v>34m 26s</v>
      </c>
      <c r="AB48" s="27">
        <v>34.43</v>
      </c>
      <c r="AC48" s="27">
        <f>COUNT(F48:X48)</f>
        <v>0</v>
      </c>
      <c r="AD48" s="28">
        <f>IF(AC48=0,0,IF(AC48=1,AVERAGE(LARGE(F48:X48,1)),IF(AC48=2,AVERAGE(LARGE(F48:X48,1),LARGE(F48:X48,2)),IF(AC48=3,AVERAGE(LARGE(F48:X48,1),LARGE(F48:X48,2),LARGE(F48:X48,3)),IF(AC48=4,AVERAGE(LARGE(F48:X48,1),LARGE(F48:X48,2),LARGE(F48:X48,3),LARGE(F48:X48,4)),IF(AC48=5,AVERAGE(LARGE(F48:X48,1),LARGE(F48:X48,2),LARGE(F48:X48,3),LARGE(F48:X48,4),LARGE(F48:X48,5)),IF(AC48=6,AVERAGE(LARGE(F48:X48,1),LARGE(F48:X48,2),LARGE(F48:X48,3),LARGE(F48:X48,4),LARGE(F48:X48,5),LARGE(F48:X48,6)),IF(AC48=7,AVERAGE(LARGE(F48:X48,1),LARGE(F48:X48,2),LARGE(F48:X48,3),LARGE(F48:X48,4),LARGE(F48:X48,5),LARGE(F48:X48,6),LARGE(F48:X48,7)),IF(AC48=8,AVERAGE(LARGE(F48:X48,1),LARGE(F48:X48,2),LARGE(F48:X48,3),LARGE(F48:X48,4),LARGE(F48:X48,5),LARGE(F48:X48,6),LARGE(F48:X48,7),LARGE(F48:X48,8)),IF(AC48=9,AVERAGE(LARGE(F48:X48,1),LARGE(F48:X48,2),LARGE(F48:X48,3),LARGE(F48:X48,4),LARGE(F48:X48,5),LARGE(F48:X48,6),LARGE(F48:X48,7),LARGE(F48:X48,8),LARGE(F48:X48,9)),IF(AC48&gt;9,AVERAGE(LARGE(F48:X48,1),LARGE(F48:X48,2),LARGE(F48:X48,3),LARGE(F48:X48,4),LARGE(F48:X48,5),LARGE(F48:X48,6),LARGE(F48:X48,7),LARGE(F48:X48,8),LARGE(F48:X48,9),LARGE(F48:X48,10)))))))))))))</f>
        <v>0</v>
      </c>
      <c r="AE48" s="6"/>
      <c r="AF48" s="6"/>
      <c r="AJ48" s="117"/>
      <c r="AK48" s="117"/>
      <c r="AL48" s="122"/>
    </row>
    <row r="49" spans="1:38" s="1" customFormat="1" ht="12.95" customHeight="1" x14ac:dyDescent="0.25">
      <c r="A49" s="51" t="s">
        <v>21</v>
      </c>
      <c r="B49" s="2" t="s">
        <v>107</v>
      </c>
      <c r="C49" s="8" t="s">
        <v>39</v>
      </c>
      <c r="D49" s="112"/>
      <c r="E49" s="2" t="s">
        <v>6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20"/>
      <c r="Y49" s="17">
        <f t="shared" si="4"/>
        <v>0</v>
      </c>
      <c r="Z49" s="10"/>
      <c r="AA49" s="27" t="str">
        <f>CONCATENATE(TRUNC(AB49),"m ",FIXED(((AB49)-TRUNC(AB49))*60,0),"s")</f>
        <v>40m 35s</v>
      </c>
      <c r="AB49" s="27">
        <v>40.58</v>
      </c>
      <c r="AC49" s="27">
        <f>COUNT(F49:X49)</f>
        <v>0</v>
      </c>
      <c r="AD49" s="28">
        <f>IF(AC49=0,0,IF(AC49=1,AVERAGE(LARGE(F49:X49,1)),IF(AC49=2,AVERAGE(LARGE(F49:X49,1),LARGE(F49:X49,2)),IF(AC49=3,AVERAGE(LARGE(F49:X49,1),LARGE(F49:X49,2),LARGE(F49:X49,3)),IF(AC49=4,AVERAGE(LARGE(F49:X49,1),LARGE(F49:X49,2),LARGE(F49:X49,3),LARGE(F49:X49,4)),IF(AC49=5,AVERAGE(LARGE(F49:X49,1),LARGE(F49:X49,2),LARGE(F49:X49,3),LARGE(F49:X49,4),LARGE(F49:X49,5)),IF(AC49=6,AVERAGE(LARGE(F49:X49,1),LARGE(F49:X49,2),LARGE(F49:X49,3),LARGE(F49:X49,4),LARGE(F49:X49,5),LARGE(F49:X49,6)),IF(AC49=7,AVERAGE(LARGE(F49:X49,1),LARGE(F49:X49,2),LARGE(F49:X49,3),LARGE(F49:X49,4),LARGE(F49:X49,5),LARGE(F49:X49,6),LARGE(F49:X49,7)),IF(AC49=8,AVERAGE(LARGE(F49:X49,1),LARGE(F49:X49,2),LARGE(F49:X49,3),LARGE(F49:X49,4),LARGE(F49:X49,5),LARGE(F49:X49,6),LARGE(F49:X49,7),LARGE(F49:X49,8)),IF(AC49=9,AVERAGE(LARGE(F49:X49,1),LARGE(F49:X49,2),LARGE(F49:X49,3),LARGE(F49:X49,4),LARGE(F49:X49,5),LARGE(F49:X49,6),LARGE(F49:X49,7),LARGE(F49:X49,8),LARGE(F49:X49,9)),IF(AC49&gt;9,AVERAGE(LARGE(F49:X49,1),LARGE(F49:X49,2),LARGE(F49:X49,3),LARGE(F49:X49,4),LARGE(F49:X49,5),LARGE(F49:X49,6),LARGE(F49:X49,7),LARGE(F49:X49,8),LARGE(F49:X49,9),LARGE(F49:X49,10)))))))))))))</f>
        <v>0</v>
      </c>
      <c r="AE49" s="10"/>
      <c r="AF49" s="10"/>
      <c r="AJ49" s="117"/>
      <c r="AK49" s="117"/>
      <c r="AL49" s="121"/>
    </row>
    <row r="50" spans="1:38" s="1" customFormat="1" ht="12.95" customHeight="1" x14ac:dyDescent="0.25">
      <c r="A50" s="51" t="s">
        <v>79</v>
      </c>
      <c r="B50" s="2" t="s">
        <v>109</v>
      </c>
      <c r="C50" s="2"/>
      <c r="D50" s="112"/>
      <c r="E50" s="2" t="s">
        <v>6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20"/>
      <c r="Y50" s="17">
        <f t="shared" si="4"/>
        <v>0</v>
      </c>
      <c r="AA50" s="27"/>
      <c r="AB50" s="27"/>
      <c r="AC50" s="27"/>
      <c r="AD50" s="28"/>
      <c r="AE50" s="10"/>
      <c r="AF50" s="10"/>
      <c r="AG50" s="10"/>
      <c r="AH50" s="10"/>
      <c r="AI50" s="10"/>
      <c r="AJ50" s="118"/>
      <c r="AK50" s="99"/>
      <c r="AL50" s="98"/>
    </row>
    <row r="51" spans="1:38" s="1" customFormat="1" ht="12.95" customHeight="1" x14ac:dyDescent="0.25">
      <c r="A51" s="51" t="s">
        <v>34</v>
      </c>
      <c r="B51" s="2" t="s">
        <v>83</v>
      </c>
      <c r="C51" s="2" t="s">
        <v>38</v>
      </c>
      <c r="D51" s="112"/>
      <c r="E51" s="2" t="s">
        <v>6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20"/>
      <c r="Y51" s="17">
        <f t="shared" si="4"/>
        <v>0</v>
      </c>
      <c r="AA51" s="27" t="str">
        <f>CONCATENATE(TRUNC(AB51),"m ",FIXED(((AB51)-TRUNC(AB51))*60,0),"s")</f>
        <v>33m 59s</v>
      </c>
      <c r="AB51" s="27">
        <v>33.979999999999997</v>
      </c>
      <c r="AC51" s="27">
        <f>COUNT(F51:X51)</f>
        <v>0</v>
      </c>
      <c r="AD51" s="28">
        <f>IF(AC51=0,0,IF(AC51=1,AVERAGE(LARGE(F51:X51,1)),IF(AC51=2,AVERAGE(LARGE(F51:X51,1),LARGE(F51:X51,2)),IF(AC51=3,AVERAGE(LARGE(F51:X51,1),LARGE(F51:X51,2),LARGE(F51:X51,3)),IF(AC51=4,AVERAGE(LARGE(F51:X51,1),LARGE(F51:X51,2),LARGE(F51:X51,3),LARGE(F51:X51,4)),IF(AC51=5,AVERAGE(LARGE(F51:X51,1),LARGE(F51:X51,2),LARGE(F51:X51,3),LARGE(F51:X51,4),LARGE(F51:X51,5)),IF(AC51=6,AVERAGE(LARGE(F51:X51,1),LARGE(F51:X51,2),LARGE(F51:X51,3),LARGE(F51:X51,4),LARGE(F51:X51,5),LARGE(F51:X51,6)),IF(AC51=7,AVERAGE(LARGE(F51:X51,1),LARGE(F51:X51,2),LARGE(F51:X51,3),LARGE(F51:X51,4),LARGE(F51:X51,5),LARGE(F51:X51,6),LARGE(F51:X51,7)),IF(AC51=8,AVERAGE(LARGE(F51:X51,1),LARGE(F51:X51,2),LARGE(F51:X51,3),LARGE(F51:X51,4),LARGE(F51:X51,5),LARGE(F51:X51,6),LARGE(F51:X51,7),LARGE(F51:X51,8)),IF(AC51=9,AVERAGE(LARGE(F51:X51,1),LARGE(F51:X51,2),LARGE(F51:X51,3),LARGE(F51:X51,4),LARGE(F51:X51,5),LARGE(F51:X51,6),LARGE(F51:X51,7),LARGE(F51:X51,8),LARGE(F51:X51,9)),IF(AC51&gt;9,AVERAGE(LARGE(F51:X51,1),LARGE(F51:X51,2),LARGE(F51:X51,3),LARGE(F51:X51,4),LARGE(F51:X51,5),LARGE(F51:X51,6),LARGE(F51:X51,7),LARGE(F51:X51,8),LARGE(F51:X51,9),LARGE(F51:X51,10)))))))))))))</f>
        <v>0</v>
      </c>
      <c r="AE51" s="10"/>
      <c r="AF51" s="10"/>
      <c r="AG51" s="10"/>
      <c r="AH51" s="10"/>
      <c r="AI51" s="10"/>
      <c r="AJ51" s="118"/>
      <c r="AK51" s="99"/>
      <c r="AL51" s="98"/>
    </row>
    <row r="52" spans="1:38" s="1" customFormat="1" ht="12.95" customHeight="1" x14ac:dyDescent="0.25">
      <c r="A52" s="51" t="s">
        <v>41</v>
      </c>
      <c r="B52" s="2" t="s">
        <v>116</v>
      </c>
      <c r="C52" s="2"/>
      <c r="D52" s="112"/>
      <c r="E52" s="2" t="s">
        <v>6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20"/>
      <c r="Y52" s="17">
        <f t="shared" si="4"/>
        <v>0</v>
      </c>
      <c r="AA52" s="27"/>
      <c r="AB52" s="27"/>
      <c r="AC52" s="27"/>
      <c r="AD52" s="28"/>
      <c r="AE52" s="10"/>
      <c r="AF52" s="10"/>
      <c r="AG52" s="10"/>
      <c r="AH52" s="10"/>
      <c r="AI52" s="10"/>
      <c r="AJ52" s="118"/>
      <c r="AK52" s="99"/>
      <c r="AL52" s="98"/>
    </row>
    <row r="53" spans="1:38" s="1" customFormat="1" ht="12.95" customHeight="1" x14ac:dyDescent="0.25">
      <c r="A53" s="142" t="s">
        <v>77</v>
      </c>
      <c r="B53" s="143" t="s">
        <v>123</v>
      </c>
      <c r="C53" s="143"/>
      <c r="D53" s="137"/>
      <c r="E53" s="2" t="s">
        <v>6</v>
      </c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45"/>
      <c r="Y53" s="17">
        <f t="shared" si="4"/>
        <v>0</v>
      </c>
      <c r="Z53" s="6"/>
      <c r="AA53" s="27"/>
      <c r="AB53" s="27"/>
      <c r="AC53" s="27"/>
      <c r="AD53" s="28"/>
      <c r="AE53" s="10"/>
      <c r="AF53" s="10"/>
      <c r="AG53" s="10"/>
      <c r="AH53" s="10"/>
      <c r="AI53" s="10"/>
      <c r="AJ53" s="117"/>
      <c r="AK53" s="117"/>
      <c r="AL53" s="119"/>
    </row>
    <row r="54" spans="1:38" s="1" customFormat="1" ht="12.95" customHeight="1" x14ac:dyDescent="0.25">
      <c r="A54" s="142" t="s">
        <v>18</v>
      </c>
      <c r="B54" s="143" t="s">
        <v>130</v>
      </c>
      <c r="C54" s="143"/>
      <c r="D54" s="144"/>
      <c r="E54" s="143" t="s">
        <v>6</v>
      </c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45"/>
      <c r="Y54" s="17">
        <f t="shared" si="4"/>
        <v>0</v>
      </c>
      <c r="AA54" s="27"/>
      <c r="AB54" s="27"/>
      <c r="AC54" s="27"/>
      <c r="AD54" s="28"/>
      <c r="AJ54" s="117"/>
      <c r="AK54" s="117"/>
      <c r="AL54" s="123"/>
    </row>
    <row r="55" spans="1:38" s="1" customFormat="1" ht="12.95" customHeight="1" x14ac:dyDescent="0.25">
      <c r="A55" s="142" t="s">
        <v>30</v>
      </c>
      <c r="B55" s="143" t="s">
        <v>124</v>
      </c>
      <c r="C55" s="143"/>
      <c r="D55" s="144"/>
      <c r="E55" s="143" t="s">
        <v>6</v>
      </c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45"/>
      <c r="Y55" s="17">
        <f t="shared" si="4"/>
        <v>0</v>
      </c>
      <c r="AA55" s="27"/>
      <c r="AB55" s="27"/>
      <c r="AC55" s="27"/>
      <c r="AD55" s="28"/>
      <c r="AJ55" s="117"/>
      <c r="AK55" s="117"/>
      <c r="AL55" s="123"/>
    </row>
    <row r="56" spans="1:38" s="1" customFormat="1" ht="12.95" customHeight="1" thickBot="1" x14ac:dyDescent="0.3">
      <c r="A56" s="57" t="s">
        <v>27</v>
      </c>
      <c r="B56" s="58" t="s">
        <v>103</v>
      </c>
      <c r="C56" s="58"/>
      <c r="D56" s="113"/>
      <c r="E56" s="58" t="s">
        <v>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59"/>
      <c r="Y56" s="56">
        <f t="shared" si="4"/>
        <v>0</v>
      </c>
      <c r="AA56" s="27" t="str">
        <f>CONCATENATE(TRUNC(AB56),"m ",FIXED(((AB56)-TRUNC(AB56))*60,0),"s")</f>
        <v>35m 46s</v>
      </c>
      <c r="AB56" s="27">
        <v>35.76</v>
      </c>
      <c r="AC56" s="27">
        <f>COUNT(F56:X56)</f>
        <v>0</v>
      </c>
      <c r="AD56" s="28">
        <f>IF(AC56=0,0,IF(AC56=1,AVERAGE(LARGE(F56:X56,1)),IF(AC56=2,AVERAGE(LARGE(F56:X56,1),LARGE(F56:X56,2)),IF(AC56=3,AVERAGE(LARGE(F56:X56,1),LARGE(F56:X56,2),LARGE(F56:X56,3)),IF(AC56=4,AVERAGE(LARGE(F56:X56,1),LARGE(F56:X56,2),LARGE(F56:X56,3),LARGE(F56:X56,4)),IF(AC56=5,AVERAGE(LARGE(F56:X56,1),LARGE(F56:X56,2),LARGE(F56:X56,3),LARGE(F56:X56,4),LARGE(F56:X56,5)),IF(AC56=6,AVERAGE(LARGE(F56:X56,1),LARGE(F56:X56,2),LARGE(F56:X56,3),LARGE(F56:X56,4),LARGE(F56:X56,5),LARGE(F56:X56,6)),IF(AC56=7,AVERAGE(LARGE(F56:X56,1),LARGE(F56:X56,2),LARGE(F56:X56,3),LARGE(F56:X56,4),LARGE(F56:X56,5),LARGE(F56:X56,6),LARGE(F56:X56,7)),IF(AC56=8,AVERAGE(LARGE(F56:X56,1),LARGE(F56:X56,2),LARGE(F56:X56,3),LARGE(F56:X56,4),LARGE(F56:X56,5),LARGE(F56:X56,6),LARGE(F56:X56,7),LARGE(F56:X56,8)),IF(AC56=9,AVERAGE(LARGE(F56:X56,1),LARGE(F56:X56,2),LARGE(F56:X56,3),LARGE(F56:X56,4),LARGE(F56:X56,5),LARGE(F56:X56,6),LARGE(F56:X56,7),LARGE(F56:X56,8),LARGE(F56:X56,9)),IF(AC56&gt;9,AVERAGE(LARGE(F56:X56,1),LARGE(F56:X56,2),LARGE(F56:X56,3),LARGE(F56:X56,4),LARGE(F56:X56,5),LARGE(F56:X56,6),LARGE(F56:X56,7),LARGE(F56:X56,8),LARGE(F56:X56,9),LARGE(F56:X56,10)))))))))))))</f>
        <v>0</v>
      </c>
      <c r="AJ56" s="117"/>
      <c r="AK56" s="117"/>
      <c r="AL56" s="123"/>
    </row>
    <row r="57" spans="1:38" x14ac:dyDescent="0.25">
      <c r="AJ57" s="117"/>
      <c r="AK57" s="117"/>
      <c r="AL57" s="122"/>
    </row>
    <row r="58" spans="1:38" x14ac:dyDescent="0.25">
      <c r="AJ58" s="117"/>
      <c r="AK58" s="117"/>
      <c r="AL58" s="122"/>
    </row>
    <row r="59" spans="1:38" x14ac:dyDescent="0.25">
      <c r="AJ59" s="116"/>
      <c r="AK59" s="116"/>
      <c r="AL59" s="99"/>
    </row>
    <row r="60" spans="1:38" x14ac:dyDescent="0.25">
      <c r="AJ60" s="117"/>
      <c r="AK60" s="117"/>
      <c r="AL60" s="99"/>
    </row>
    <row r="61" spans="1:38" x14ac:dyDescent="0.25">
      <c r="AJ61" s="117"/>
      <c r="AK61" s="117"/>
      <c r="AL61" s="124"/>
    </row>
  </sheetData>
  <autoFilter ref="A6:AD56" xr:uid="{00000000-0009-0000-0000-000001000000}"/>
  <sortState ref="A7:AL25">
    <sortCondition descending="1" ref="Y7:Y25"/>
  </sortState>
  <phoneticPr fontId="22" type="noConversion"/>
  <conditionalFormatting sqref="AK30:AK56">
    <cfRule type="expression" dxfId="11" priority="1" stopIfTrue="1">
      <formula>AND(AK30=$BA30,NOT($BA30=0))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CL66"/>
  <sheetViews>
    <sheetView zoomScale="120" zoomScaleNormal="120" workbookViewId="0">
      <pane xSplit="5" ySplit="6" topLeftCell="F38" activePane="bottomRight" state="frozen"/>
      <selection pane="topRight" activeCell="F1" sqref="F1"/>
      <selection pane="bottomLeft" activeCell="A4" sqref="A4"/>
      <selection pane="bottomRight" activeCell="K6" sqref="K6"/>
    </sheetView>
  </sheetViews>
  <sheetFormatPr defaultColWidth="8.85546875" defaultRowHeight="15" x14ac:dyDescent="0.25"/>
  <cols>
    <col min="2" max="2" width="14.7109375" customWidth="1"/>
    <col min="3" max="3" width="10.85546875" customWidth="1"/>
    <col min="4" max="4" width="4.7109375" style="197" customWidth="1"/>
    <col min="5" max="5" width="6.140625" customWidth="1"/>
    <col min="7" max="7" width="5.85546875" customWidth="1"/>
    <col min="8" max="8" width="8.42578125" customWidth="1"/>
    <col min="9" max="9" width="9.140625" customWidth="1"/>
    <col min="11" max="11" width="6.28515625" customWidth="1"/>
    <col min="12" max="12" width="8" customWidth="1"/>
    <col min="13" max="13" width="9.140625" customWidth="1"/>
    <col min="16" max="16" width="9" customWidth="1"/>
    <col min="19" max="19" width="5.85546875" customWidth="1"/>
    <col min="20" max="20" width="7.42578125" customWidth="1"/>
    <col min="23" max="23" width="5.85546875" customWidth="1"/>
    <col min="24" max="24" width="7.42578125" customWidth="1"/>
    <col min="34" max="34" width="12" bestFit="1" customWidth="1"/>
    <col min="39" max="39" width="12" bestFit="1" customWidth="1"/>
    <col min="44" max="44" width="12" bestFit="1" customWidth="1"/>
    <col min="49" max="49" width="12" bestFit="1" customWidth="1"/>
    <col min="54" max="54" width="12" bestFit="1" customWidth="1"/>
    <col min="59" max="59" width="12" bestFit="1" customWidth="1"/>
    <col min="64" max="64" width="12" bestFit="1" customWidth="1"/>
    <col min="69" max="69" width="12" bestFit="1" customWidth="1"/>
    <col min="74" max="74" width="12" bestFit="1" customWidth="1"/>
    <col min="79" max="79" width="12" bestFit="1" customWidth="1"/>
    <col min="84" max="84" width="12" bestFit="1" customWidth="1"/>
    <col min="89" max="89" width="12" bestFit="1" customWidth="1"/>
  </cols>
  <sheetData>
    <row r="3" spans="1:89" ht="15.75" thickBot="1" x14ac:dyDescent="0.3"/>
    <row r="4" spans="1:89" s="88" customFormat="1" ht="15.75" thickBot="1" x14ac:dyDescent="0.3">
      <c r="C4" s="108" t="s">
        <v>171</v>
      </c>
      <c r="D4" s="202"/>
      <c r="E4" s="109" t="s">
        <v>159</v>
      </c>
      <c r="F4" s="108" t="s">
        <v>172</v>
      </c>
      <c r="G4" s="203"/>
      <c r="H4" s="203"/>
      <c r="I4" s="109" t="s">
        <v>157</v>
      </c>
      <c r="J4" s="108" t="s">
        <v>173</v>
      </c>
      <c r="K4" s="203"/>
      <c r="L4" s="203"/>
      <c r="M4" s="109" t="s">
        <v>158</v>
      </c>
      <c r="N4" s="108" t="s">
        <v>59</v>
      </c>
      <c r="O4" s="203"/>
      <c r="P4" s="203"/>
      <c r="Q4" s="109" t="s">
        <v>160</v>
      </c>
      <c r="R4" s="203" t="s">
        <v>174</v>
      </c>
      <c r="S4" s="203"/>
      <c r="T4" s="203"/>
      <c r="U4" s="109" t="s">
        <v>161</v>
      </c>
      <c r="V4" s="203" t="s">
        <v>175</v>
      </c>
      <c r="W4" s="203"/>
      <c r="X4" s="203"/>
      <c r="Y4" s="109" t="s">
        <v>176</v>
      </c>
      <c r="Z4" s="203" t="s">
        <v>201</v>
      </c>
      <c r="AA4" s="203"/>
      <c r="AB4" s="203"/>
      <c r="AC4" s="109" t="s">
        <v>202</v>
      </c>
      <c r="AD4" s="203" t="s">
        <v>60</v>
      </c>
      <c r="AE4" s="203"/>
      <c r="AF4" s="203"/>
      <c r="AG4" s="203"/>
      <c r="AH4" s="109" t="s">
        <v>207</v>
      </c>
      <c r="AI4" s="203" t="s">
        <v>213</v>
      </c>
      <c r="AJ4" s="203"/>
      <c r="AK4" s="203"/>
      <c r="AL4" s="203"/>
      <c r="AM4" s="109" t="s">
        <v>212</v>
      </c>
      <c r="AN4" s="203" t="s">
        <v>15</v>
      </c>
      <c r="AO4" s="203"/>
      <c r="AP4" s="203"/>
      <c r="AQ4" s="203"/>
      <c r="AR4" s="109" t="s">
        <v>214</v>
      </c>
      <c r="AS4" s="203" t="s">
        <v>144</v>
      </c>
      <c r="AT4" s="203"/>
      <c r="AU4" s="203"/>
      <c r="AV4" s="203"/>
      <c r="AW4" s="109" t="s">
        <v>215</v>
      </c>
      <c r="AX4" s="203" t="s">
        <v>217</v>
      </c>
      <c r="AY4" s="203"/>
      <c r="AZ4" s="203"/>
      <c r="BA4" s="203"/>
      <c r="BB4" s="109" t="s">
        <v>216</v>
      </c>
      <c r="BC4" s="203" t="s">
        <v>13</v>
      </c>
      <c r="BD4" s="203"/>
      <c r="BE4" s="203"/>
      <c r="BF4" s="203"/>
      <c r="BG4" s="109" t="s">
        <v>218</v>
      </c>
      <c r="BH4" s="203" t="s">
        <v>136</v>
      </c>
      <c r="BI4" s="203"/>
      <c r="BJ4" s="203"/>
      <c r="BK4" s="203"/>
      <c r="BL4" s="109" t="s">
        <v>219</v>
      </c>
      <c r="BM4" s="287" t="s">
        <v>145</v>
      </c>
      <c r="BN4" s="203"/>
      <c r="BO4" s="203"/>
      <c r="BP4" s="203"/>
      <c r="BQ4" s="109" t="s">
        <v>220</v>
      </c>
      <c r="BR4" s="287" t="s">
        <v>50</v>
      </c>
      <c r="BS4" s="203"/>
      <c r="BT4" s="203"/>
      <c r="BU4" s="203"/>
      <c r="BV4" s="109" t="s">
        <v>221</v>
      </c>
      <c r="BW4" s="203" t="s">
        <v>14</v>
      </c>
      <c r="BX4" s="203"/>
      <c r="BY4" s="203"/>
      <c r="BZ4" s="203"/>
      <c r="CA4" s="109" t="s">
        <v>222</v>
      </c>
      <c r="CB4" s="287" t="s">
        <v>32</v>
      </c>
      <c r="CC4" s="203"/>
      <c r="CD4" s="203"/>
      <c r="CE4" s="203"/>
      <c r="CF4" s="109" t="s">
        <v>223</v>
      </c>
      <c r="CG4" s="203" t="s">
        <v>224</v>
      </c>
      <c r="CH4" s="203"/>
      <c r="CI4" s="203"/>
      <c r="CJ4" s="203"/>
      <c r="CK4" s="109" t="s">
        <v>225</v>
      </c>
    </row>
    <row r="5" spans="1:89" s="88" customFormat="1" ht="15.75" thickBot="1" x14ac:dyDescent="0.3">
      <c r="A5" s="223" t="s">
        <v>167</v>
      </c>
      <c r="B5" s="224" t="s">
        <v>166</v>
      </c>
      <c r="C5" s="108"/>
      <c r="D5" s="202"/>
      <c r="E5" s="109"/>
      <c r="F5" s="108"/>
      <c r="G5" s="203"/>
      <c r="H5" s="203" t="s">
        <v>162</v>
      </c>
      <c r="I5" s="109">
        <v>1.1200000000000001</v>
      </c>
      <c r="J5" s="108"/>
      <c r="K5" s="203"/>
      <c r="L5" s="203" t="s">
        <v>163</v>
      </c>
      <c r="M5" s="109">
        <v>0.68</v>
      </c>
      <c r="N5" s="108"/>
      <c r="O5" s="203"/>
      <c r="P5" s="203" t="s">
        <v>164</v>
      </c>
      <c r="Q5" s="109">
        <v>1.36</v>
      </c>
      <c r="R5" s="203"/>
      <c r="S5" s="203"/>
      <c r="T5" s="203" t="s">
        <v>165</v>
      </c>
      <c r="U5" s="109">
        <v>1.05</v>
      </c>
      <c r="V5" s="203"/>
      <c r="W5" s="203"/>
      <c r="X5" s="203"/>
      <c r="Y5" s="109"/>
      <c r="Z5" s="203"/>
      <c r="AA5" s="203"/>
      <c r="AB5" s="203"/>
      <c r="AC5" s="109"/>
      <c r="AD5" s="203"/>
      <c r="AE5" s="203"/>
      <c r="AF5" s="203" t="s">
        <v>208</v>
      </c>
      <c r="AG5" s="203"/>
      <c r="AH5" s="109"/>
      <c r="AI5" s="203"/>
      <c r="AJ5" s="203"/>
      <c r="AK5" s="203" t="s">
        <v>208</v>
      </c>
      <c r="AL5" s="203"/>
      <c r="AM5" s="109"/>
      <c r="AN5" s="203"/>
      <c r="AO5" s="203"/>
      <c r="AP5" s="203" t="s">
        <v>208</v>
      </c>
      <c r="AQ5" s="203"/>
      <c r="AR5" s="109"/>
      <c r="AS5" s="203"/>
      <c r="AT5" s="203"/>
      <c r="AU5" s="203" t="s">
        <v>208</v>
      </c>
      <c r="AV5" s="203"/>
      <c r="AW5" s="109"/>
      <c r="AX5" s="203"/>
      <c r="AY5" s="203"/>
      <c r="AZ5" s="203" t="s">
        <v>208</v>
      </c>
      <c r="BA5" s="203"/>
      <c r="BB5" s="109"/>
      <c r="BC5" s="203"/>
      <c r="BD5" s="203"/>
      <c r="BE5" s="203" t="s">
        <v>208</v>
      </c>
      <c r="BF5" s="203"/>
      <c r="BG5" s="109"/>
      <c r="BH5" s="203"/>
      <c r="BI5" s="203"/>
      <c r="BJ5" s="203" t="s">
        <v>208</v>
      </c>
      <c r="BK5" s="203"/>
      <c r="BL5" s="109"/>
      <c r="BM5" s="203"/>
      <c r="BN5" s="203"/>
      <c r="BO5" s="203" t="s">
        <v>208</v>
      </c>
      <c r="BP5" s="203"/>
      <c r="BQ5" s="109"/>
      <c r="BR5" s="203"/>
      <c r="BS5" s="203"/>
      <c r="BT5" s="203" t="s">
        <v>208</v>
      </c>
      <c r="BU5" s="203"/>
      <c r="BV5" s="109"/>
      <c r="BW5" s="203"/>
      <c r="BX5" s="203"/>
      <c r="BY5" s="203" t="s">
        <v>208</v>
      </c>
      <c r="BZ5" s="203"/>
      <c r="CA5" s="109"/>
      <c r="CB5" s="203"/>
      <c r="CC5" s="203"/>
      <c r="CD5" s="203" t="s">
        <v>208</v>
      </c>
      <c r="CE5" s="203"/>
      <c r="CF5" s="109"/>
      <c r="CG5" s="203"/>
      <c r="CH5" s="203"/>
      <c r="CI5" s="203" t="s">
        <v>208</v>
      </c>
      <c r="CJ5" s="203"/>
      <c r="CK5" s="109"/>
    </row>
    <row r="6" spans="1:89" s="88" customFormat="1" ht="15.75" thickBot="1" x14ac:dyDescent="0.3">
      <c r="A6" s="88" t="s">
        <v>63</v>
      </c>
      <c r="C6" s="89" t="s">
        <v>62</v>
      </c>
      <c r="D6" s="190" t="s">
        <v>69</v>
      </c>
      <c r="E6" s="89" t="s">
        <v>70</v>
      </c>
      <c r="F6" s="94" t="s">
        <v>66</v>
      </c>
      <c r="G6" s="95" t="s">
        <v>69</v>
      </c>
      <c r="H6" s="110" t="s">
        <v>70</v>
      </c>
      <c r="I6" s="89" t="s">
        <v>156</v>
      </c>
      <c r="J6" s="94" t="s">
        <v>66</v>
      </c>
      <c r="K6" s="95" t="s">
        <v>69</v>
      </c>
      <c r="L6" s="110" t="s">
        <v>70</v>
      </c>
      <c r="M6" s="89" t="s">
        <v>156</v>
      </c>
      <c r="N6" s="94" t="s">
        <v>66</v>
      </c>
      <c r="O6" s="95" t="s">
        <v>69</v>
      </c>
      <c r="P6" s="110" t="s">
        <v>70</v>
      </c>
      <c r="Q6" s="89" t="s">
        <v>156</v>
      </c>
      <c r="R6" s="205" t="s">
        <v>66</v>
      </c>
      <c r="S6" s="95" t="s">
        <v>69</v>
      </c>
      <c r="T6" s="110" t="s">
        <v>70</v>
      </c>
      <c r="U6" s="89" t="s">
        <v>156</v>
      </c>
      <c r="V6" s="205" t="s">
        <v>66</v>
      </c>
      <c r="W6" s="95" t="s">
        <v>69</v>
      </c>
      <c r="X6" s="110" t="s">
        <v>70</v>
      </c>
      <c r="Y6" s="89" t="s">
        <v>156</v>
      </c>
      <c r="Z6" s="205" t="s">
        <v>66</v>
      </c>
      <c r="AA6" s="95" t="s">
        <v>69</v>
      </c>
      <c r="AB6" s="110" t="s">
        <v>70</v>
      </c>
      <c r="AC6" s="89" t="s">
        <v>156</v>
      </c>
      <c r="AD6" s="205" t="s">
        <v>66</v>
      </c>
      <c r="AE6" s="95" t="s">
        <v>69</v>
      </c>
      <c r="AF6" s="110" t="s">
        <v>70</v>
      </c>
      <c r="AG6" s="203"/>
      <c r="AH6" s="89" t="s">
        <v>156</v>
      </c>
      <c r="AI6" s="205" t="s">
        <v>66</v>
      </c>
      <c r="AJ6" s="95" t="s">
        <v>69</v>
      </c>
      <c r="AK6" s="110" t="s">
        <v>70</v>
      </c>
      <c r="AL6" s="203"/>
      <c r="AM6" s="89" t="s">
        <v>156</v>
      </c>
      <c r="AN6" s="205" t="s">
        <v>66</v>
      </c>
      <c r="AO6" s="95" t="s">
        <v>69</v>
      </c>
      <c r="AP6" s="110" t="s">
        <v>70</v>
      </c>
      <c r="AQ6" s="203"/>
      <c r="AR6" s="89" t="s">
        <v>156</v>
      </c>
      <c r="AS6" s="205" t="s">
        <v>66</v>
      </c>
      <c r="AT6" s="95" t="s">
        <v>69</v>
      </c>
      <c r="AU6" s="110" t="s">
        <v>70</v>
      </c>
      <c r="AV6" s="203"/>
      <c r="AW6" s="89" t="s">
        <v>156</v>
      </c>
      <c r="AX6" s="205" t="s">
        <v>66</v>
      </c>
      <c r="AY6" s="95" t="s">
        <v>69</v>
      </c>
      <c r="AZ6" s="110" t="s">
        <v>70</v>
      </c>
      <c r="BA6" s="203"/>
      <c r="BB6" s="89" t="s">
        <v>156</v>
      </c>
      <c r="BC6" s="205" t="s">
        <v>66</v>
      </c>
      <c r="BD6" s="95" t="s">
        <v>69</v>
      </c>
      <c r="BE6" s="110" t="s">
        <v>70</v>
      </c>
      <c r="BF6" s="203"/>
      <c r="BG6" s="89" t="s">
        <v>156</v>
      </c>
      <c r="BH6" s="205" t="s">
        <v>66</v>
      </c>
      <c r="BI6" s="95" t="s">
        <v>69</v>
      </c>
      <c r="BJ6" s="110" t="s">
        <v>70</v>
      </c>
      <c r="BK6" s="203"/>
      <c r="BL6" s="89" t="s">
        <v>156</v>
      </c>
      <c r="BM6" s="205" t="s">
        <v>66</v>
      </c>
      <c r="BN6" s="95" t="s">
        <v>69</v>
      </c>
      <c r="BO6" s="110" t="s">
        <v>70</v>
      </c>
      <c r="BP6" s="203"/>
      <c r="BQ6" s="89" t="s">
        <v>156</v>
      </c>
      <c r="BR6" s="205" t="s">
        <v>66</v>
      </c>
      <c r="BS6" s="95" t="s">
        <v>69</v>
      </c>
      <c r="BT6" s="110" t="s">
        <v>70</v>
      </c>
      <c r="BU6" s="203"/>
      <c r="BV6" s="89" t="s">
        <v>156</v>
      </c>
      <c r="BW6" s="205" t="s">
        <v>66</v>
      </c>
      <c r="BX6" s="95" t="s">
        <v>69</v>
      </c>
      <c r="BY6" s="110" t="s">
        <v>70</v>
      </c>
      <c r="BZ6" s="203"/>
      <c r="CA6" s="89" t="s">
        <v>156</v>
      </c>
      <c r="CB6" s="205" t="s">
        <v>66</v>
      </c>
      <c r="CC6" s="95" t="s">
        <v>69</v>
      </c>
      <c r="CD6" s="110" t="s">
        <v>70</v>
      </c>
      <c r="CE6" s="203"/>
      <c r="CF6" s="89" t="s">
        <v>156</v>
      </c>
      <c r="CG6" s="205" t="s">
        <v>66</v>
      </c>
      <c r="CH6" s="95" t="s">
        <v>69</v>
      </c>
      <c r="CI6" s="110" t="s">
        <v>70</v>
      </c>
      <c r="CJ6" s="203"/>
      <c r="CK6" s="89" t="s">
        <v>156</v>
      </c>
    </row>
    <row r="7" spans="1:89" x14ac:dyDescent="0.25">
      <c r="A7" s="153" t="s">
        <v>154</v>
      </c>
      <c r="B7" s="169" t="s">
        <v>155</v>
      </c>
      <c r="C7" s="174">
        <f>D7+E7/60</f>
        <v>49.1</v>
      </c>
      <c r="D7" s="198">
        <v>49</v>
      </c>
      <c r="E7" s="159">
        <v>6</v>
      </c>
      <c r="F7" s="174"/>
      <c r="G7" s="102"/>
      <c r="H7" s="158"/>
      <c r="I7" s="204"/>
      <c r="J7" s="174"/>
      <c r="K7" s="102"/>
      <c r="L7" s="158"/>
      <c r="M7" s="179"/>
      <c r="N7" s="174"/>
      <c r="O7" s="102"/>
      <c r="P7" s="158"/>
      <c r="Q7" s="179"/>
      <c r="R7" s="206"/>
      <c r="S7" s="102"/>
      <c r="T7" s="158"/>
      <c r="U7" s="179"/>
      <c r="V7" s="206"/>
      <c r="W7" s="102"/>
      <c r="X7" s="158"/>
      <c r="Y7" s="179"/>
      <c r="Z7" s="206"/>
      <c r="AA7" s="102"/>
      <c r="AB7" s="158"/>
      <c r="AC7" s="179"/>
      <c r="AD7" s="207">
        <f t="shared" ref="AD7:AD20" si="0">AE7+AF7/60</f>
        <v>0</v>
      </c>
      <c r="AE7" s="185"/>
      <c r="AF7" s="278"/>
      <c r="AG7" s="280"/>
      <c r="AH7" s="179"/>
      <c r="AI7" s="207">
        <f t="shared" ref="AI7:AI20" si="1">AJ7+AK7/60</f>
        <v>0</v>
      </c>
      <c r="AJ7" s="185"/>
      <c r="AK7" s="278"/>
      <c r="AL7" s="280"/>
      <c r="AM7" s="179"/>
      <c r="AN7" s="207">
        <f t="shared" ref="AN7:AN20" si="2">AO7+AP7/60</f>
        <v>0</v>
      </c>
      <c r="AO7" s="185"/>
      <c r="AP7" s="278"/>
      <c r="AQ7" s="280"/>
      <c r="AR7" s="179"/>
      <c r="AS7" s="207">
        <f t="shared" ref="AS7:AS20" si="3">AT7+AU7/60</f>
        <v>0</v>
      </c>
      <c r="AT7" s="185"/>
      <c r="AU7" s="278"/>
      <c r="AV7" s="280"/>
      <c r="AW7" s="179"/>
      <c r="AX7" s="207">
        <f t="shared" ref="AX7:AX20" si="4">AY7+AZ7/60</f>
        <v>0</v>
      </c>
      <c r="AY7" s="185"/>
      <c r="AZ7" s="278"/>
      <c r="BA7" s="280"/>
      <c r="BB7" s="179"/>
      <c r="BC7" s="207">
        <f t="shared" ref="BC7:BC20" si="5">BD7+BE7/60</f>
        <v>0</v>
      </c>
      <c r="BD7" s="185"/>
      <c r="BE7" s="278"/>
      <c r="BF7" s="280"/>
      <c r="BG7" s="179"/>
      <c r="BH7" s="207">
        <f t="shared" ref="BH7:BH20" si="6">BI7+BJ7/60</f>
        <v>0</v>
      </c>
      <c r="BI7" s="185"/>
      <c r="BJ7" s="278"/>
      <c r="BK7" s="280"/>
      <c r="BL7" s="179"/>
      <c r="BM7" s="207">
        <f t="shared" ref="BM7:BM20" si="7">BN7+BO7/60</f>
        <v>0</v>
      </c>
      <c r="BN7" s="185"/>
      <c r="BO7" s="278"/>
      <c r="BP7" s="280"/>
      <c r="BQ7" s="179"/>
      <c r="BR7" s="207">
        <f t="shared" ref="BR7:BR20" si="8">BS7+BT7/60</f>
        <v>156.51666666666668</v>
      </c>
      <c r="BS7" s="185">
        <v>156</v>
      </c>
      <c r="BT7" s="278">
        <v>31</v>
      </c>
      <c r="BU7" s="280"/>
      <c r="BV7" s="179"/>
      <c r="BW7" s="207">
        <f t="shared" ref="BW7:BW20" si="9">BX7+BY7/60</f>
        <v>0</v>
      </c>
      <c r="BX7" s="185"/>
      <c r="BY7" s="278"/>
      <c r="BZ7" s="280"/>
      <c r="CA7" s="179"/>
      <c r="CB7" s="207">
        <f t="shared" ref="CB7:CB20" si="10">CC7+CD7/60</f>
        <v>0</v>
      </c>
      <c r="CC7" s="185"/>
      <c r="CD7" s="278"/>
      <c r="CE7" s="280"/>
      <c r="CF7" s="179"/>
      <c r="CG7" s="207">
        <f t="shared" ref="CG7:CG20" si="11">CH7+CI7/60</f>
        <v>0</v>
      </c>
      <c r="CH7" s="185"/>
      <c r="CI7" s="278"/>
      <c r="CJ7" s="280"/>
      <c r="CK7" s="179"/>
    </row>
    <row r="8" spans="1:89" x14ac:dyDescent="0.25">
      <c r="A8" s="154" t="s">
        <v>78</v>
      </c>
      <c r="B8" s="170" t="s">
        <v>86</v>
      </c>
      <c r="C8" s="200">
        <v>46.01</v>
      </c>
      <c r="D8" s="193">
        <v>46</v>
      </c>
      <c r="E8" s="160">
        <v>1</v>
      </c>
      <c r="F8" s="97"/>
      <c r="G8" s="50"/>
      <c r="H8" s="50"/>
      <c r="I8" s="87"/>
      <c r="J8" s="97">
        <f>K8+L8/60</f>
        <v>35.799999999999997</v>
      </c>
      <c r="K8" s="50">
        <v>35</v>
      </c>
      <c r="L8" s="50">
        <v>48</v>
      </c>
      <c r="M8" s="126"/>
      <c r="N8" s="97">
        <f>O8+P8/60</f>
        <v>48.15</v>
      </c>
      <c r="O8" s="50">
        <v>48</v>
      </c>
      <c r="P8" s="50">
        <v>9</v>
      </c>
      <c r="Q8" s="182"/>
      <c r="R8" s="207"/>
      <c r="S8" s="50"/>
      <c r="T8" s="50"/>
      <c r="U8" s="182"/>
      <c r="V8" s="207"/>
      <c r="W8" s="50"/>
      <c r="X8" s="50"/>
      <c r="Y8" s="182"/>
      <c r="Z8" s="207"/>
      <c r="AA8" s="50"/>
      <c r="AB8" s="50"/>
      <c r="AC8" s="182"/>
      <c r="AD8" s="207">
        <f t="shared" si="0"/>
        <v>0</v>
      </c>
      <c r="AE8" s="185"/>
      <c r="AF8" s="278"/>
      <c r="AG8" s="281"/>
      <c r="AH8" s="182"/>
      <c r="AI8" s="207">
        <f t="shared" si="1"/>
        <v>0</v>
      </c>
      <c r="AJ8" s="185"/>
      <c r="AK8" s="278"/>
      <c r="AL8" s="281"/>
      <c r="AM8" s="182"/>
      <c r="AN8" s="207">
        <f t="shared" si="2"/>
        <v>0</v>
      </c>
      <c r="AO8" s="185"/>
      <c r="AP8" s="278"/>
      <c r="AQ8" s="281"/>
      <c r="AR8" s="182"/>
      <c r="AS8" s="207">
        <f t="shared" si="3"/>
        <v>0</v>
      </c>
      <c r="AT8" s="185"/>
      <c r="AU8" s="278"/>
      <c r="AV8" s="281"/>
      <c r="AW8" s="182"/>
      <c r="AX8" s="207">
        <f t="shared" si="4"/>
        <v>0</v>
      </c>
      <c r="AY8" s="185"/>
      <c r="AZ8" s="278"/>
      <c r="BA8" s="281"/>
      <c r="BB8" s="182"/>
      <c r="BC8" s="207">
        <f t="shared" si="5"/>
        <v>0</v>
      </c>
      <c r="BD8" s="185"/>
      <c r="BE8" s="278"/>
      <c r="BF8" s="281"/>
      <c r="BG8" s="182"/>
      <c r="BH8" s="207">
        <f t="shared" si="6"/>
        <v>0</v>
      </c>
      <c r="BI8" s="185"/>
      <c r="BJ8" s="278"/>
      <c r="BK8" s="281"/>
      <c r="BL8" s="182"/>
      <c r="BM8" s="207">
        <f t="shared" si="7"/>
        <v>0</v>
      </c>
      <c r="BN8" s="185"/>
      <c r="BO8" s="278"/>
      <c r="BP8" s="281"/>
      <c r="BQ8" s="182"/>
      <c r="BR8" s="207">
        <f t="shared" si="8"/>
        <v>0</v>
      </c>
      <c r="BS8" s="185"/>
      <c r="BT8" s="278"/>
      <c r="BU8" s="281"/>
      <c r="BV8" s="182"/>
      <c r="BW8" s="207">
        <f t="shared" si="9"/>
        <v>0</v>
      </c>
      <c r="BX8" s="185"/>
      <c r="BY8" s="278"/>
      <c r="BZ8" s="281"/>
      <c r="CA8" s="182"/>
      <c r="CB8" s="207">
        <f t="shared" si="10"/>
        <v>0</v>
      </c>
      <c r="CC8" s="185"/>
      <c r="CD8" s="278"/>
      <c r="CE8" s="281"/>
      <c r="CF8" s="182"/>
      <c r="CG8" s="207">
        <f t="shared" si="11"/>
        <v>0</v>
      </c>
      <c r="CH8" s="185"/>
      <c r="CI8" s="278"/>
      <c r="CJ8" s="281"/>
      <c r="CK8" s="182"/>
    </row>
    <row r="9" spans="1:89" x14ac:dyDescent="0.25">
      <c r="A9" s="7" t="s">
        <v>87</v>
      </c>
      <c r="B9" s="85" t="s">
        <v>91</v>
      </c>
      <c r="C9" s="97"/>
      <c r="D9" s="193"/>
      <c r="E9" s="160"/>
      <c r="F9" s="97"/>
      <c r="G9" s="101"/>
      <c r="H9" s="50"/>
      <c r="I9" s="87"/>
      <c r="J9" s="97"/>
      <c r="K9" s="101"/>
      <c r="L9" s="50"/>
      <c r="M9" s="160"/>
      <c r="N9" s="97"/>
      <c r="O9" s="101"/>
      <c r="P9" s="50"/>
      <c r="Q9" s="160"/>
      <c r="R9" s="207"/>
      <c r="S9" s="101"/>
      <c r="T9" s="50"/>
      <c r="U9" s="160"/>
      <c r="V9" s="207"/>
      <c r="W9" s="101"/>
      <c r="X9" s="50"/>
      <c r="Y9" s="160"/>
      <c r="Z9" s="207"/>
      <c r="AA9" s="101"/>
      <c r="AB9" s="50"/>
      <c r="AC9" s="160"/>
      <c r="AD9" s="207">
        <f t="shared" si="0"/>
        <v>0</v>
      </c>
      <c r="AE9" s="185"/>
      <c r="AF9" s="278"/>
      <c r="AG9" s="281"/>
      <c r="AH9" s="160"/>
      <c r="AI9" s="207">
        <f t="shared" si="1"/>
        <v>0</v>
      </c>
      <c r="AJ9" s="185"/>
      <c r="AK9" s="185"/>
      <c r="AL9" s="281"/>
      <c r="AM9" s="160"/>
      <c r="AN9" s="207">
        <f t="shared" si="2"/>
        <v>0</v>
      </c>
      <c r="AO9" s="185"/>
      <c r="AP9" s="185"/>
      <c r="AQ9" s="281"/>
      <c r="AR9" s="160"/>
      <c r="AS9" s="207">
        <f t="shared" si="3"/>
        <v>0</v>
      </c>
      <c r="AT9" s="185"/>
      <c r="AU9" s="185"/>
      <c r="AV9" s="281"/>
      <c r="AW9" s="160"/>
      <c r="AX9" s="207">
        <f t="shared" si="4"/>
        <v>0</v>
      </c>
      <c r="AY9" s="185"/>
      <c r="AZ9" s="185"/>
      <c r="BA9" s="281"/>
      <c r="BB9" s="160"/>
      <c r="BC9" s="207">
        <f t="shared" si="5"/>
        <v>0</v>
      </c>
      <c r="BD9" s="185"/>
      <c r="BE9" s="185"/>
      <c r="BF9" s="281"/>
      <c r="BG9" s="160"/>
      <c r="BH9" s="207">
        <f t="shared" si="6"/>
        <v>0</v>
      </c>
      <c r="BI9" s="185"/>
      <c r="BJ9" s="185"/>
      <c r="BK9" s="281"/>
      <c r="BL9" s="160"/>
      <c r="BM9" s="207">
        <f t="shared" si="7"/>
        <v>0</v>
      </c>
      <c r="BN9" s="185"/>
      <c r="BO9" s="185"/>
      <c r="BP9" s="281"/>
      <c r="BQ9" s="160"/>
      <c r="BR9" s="207">
        <f t="shared" si="8"/>
        <v>0</v>
      </c>
      <c r="BS9" s="185"/>
      <c r="BT9" s="185"/>
      <c r="BU9" s="281"/>
      <c r="BV9" s="160"/>
      <c r="BW9" s="207">
        <f t="shared" si="9"/>
        <v>0</v>
      </c>
      <c r="BX9" s="185"/>
      <c r="BY9" s="185"/>
      <c r="BZ9" s="281"/>
      <c r="CA9" s="160"/>
      <c r="CB9" s="207">
        <f t="shared" si="10"/>
        <v>0</v>
      </c>
      <c r="CC9" s="185"/>
      <c r="CD9" s="185"/>
      <c r="CE9" s="281"/>
      <c r="CF9" s="160"/>
      <c r="CG9" s="207">
        <f t="shared" si="11"/>
        <v>0</v>
      </c>
      <c r="CH9" s="185"/>
      <c r="CI9" s="185"/>
      <c r="CJ9" s="281"/>
      <c r="CK9" s="160"/>
    </row>
    <row r="10" spans="1:89" x14ac:dyDescent="0.25">
      <c r="A10" s="154" t="s">
        <v>76</v>
      </c>
      <c r="B10" s="170" t="s">
        <v>89</v>
      </c>
      <c r="C10" s="201">
        <v>62.29</v>
      </c>
      <c r="D10" s="193">
        <v>62</v>
      </c>
      <c r="E10" s="160">
        <v>17</v>
      </c>
      <c r="F10" s="97"/>
      <c r="G10" s="103"/>
      <c r="H10" s="50"/>
      <c r="I10" s="87"/>
      <c r="J10" s="97"/>
      <c r="K10" s="103"/>
      <c r="L10" s="50"/>
      <c r="M10" s="160"/>
      <c r="N10" s="97">
        <f t="shared" ref="N10:N23" si="12">O10+P10/60</f>
        <v>64.516666666666666</v>
      </c>
      <c r="O10" s="165">
        <v>64</v>
      </c>
      <c r="P10" s="50">
        <v>31</v>
      </c>
      <c r="Q10" s="215"/>
      <c r="R10" s="207"/>
      <c r="S10" s="165"/>
      <c r="T10" s="50"/>
      <c r="U10" s="188"/>
      <c r="V10" s="207"/>
      <c r="W10" s="165"/>
      <c r="X10" s="50"/>
      <c r="Y10" s="188"/>
      <c r="Z10" s="207"/>
      <c r="AA10" s="165"/>
      <c r="AB10" s="50"/>
      <c r="AC10" s="188"/>
      <c r="AD10" s="207">
        <f t="shared" si="0"/>
        <v>153.4</v>
      </c>
      <c r="AE10" s="185">
        <v>153</v>
      </c>
      <c r="AF10" s="278">
        <v>24</v>
      </c>
      <c r="AG10" s="281"/>
      <c r="AH10" s="188">
        <f>((AE10+(AF10/100))/(O10+(P10/100)))</f>
        <v>2.3828331519203858</v>
      </c>
      <c r="AI10" s="207">
        <f t="shared" si="1"/>
        <v>0</v>
      </c>
      <c r="AJ10" s="185"/>
      <c r="AK10" s="185"/>
      <c r="AL10" s="281"/>
      <c r="AM10" s="188" t="e">
        <f>((AJ10+(AK10/100))/(T10+(U10/100)))</f>
        <v>#DIV/0!</v>
      </c>
      <c r="AN10" s="207">
        <f t="shared" si="2"/>
        <v>0</v>
      </c>
      <c r="AO10" s="185"/>
      <c r="AP10" s="185"/>
      <c r="AQ10" s="281"/>
      <c r="AR10" s="188" t="e">
        <f>((AO10+(AP10/100))/(Y10+(Z10/100)))</f>
        <v>#DIV/0!</v>
      </c>
      <c r="AS10" s="207">
        <f t="shared" si="3"/>
        <v>0</v>
      </c>
      <c r="AT10" s="185"/>
      <c r="AU10" s="185"/>
      <c r="AV10" s="281"/>
      <c r="AW10" s="188">
        <f>((AT10+(AU10/100))/(AD10+(AE10/100)))</f>
        <v>0</v>
      </c>
      <c r="AX10" s="207">
        <f t="shared" si="4"/>
        <v>0</v>
      </c>
      <c r="AY10" s="185"/>
      <c r="AZ10" s="185"/>
      <c r="BA10" s="281"/>
      <c r="BB10" s="188" t="e">
        <f>((AY10+(AZ10/100))/(AI10+(AJ10/100)))</f>
        <v>#DIV/0!</v>
      </c>
      <c r="BC10" s="207">
        <f t="shared" si="5"/>
        <v>0</v>
      </c>
      <c r="BD10" s="185"/>
      <c r="BE10" s="185"/>
      <c r="BF10" s="281"/>
      <c r="BG10" s="188" t="e">
        <f>((BD10+(BE10/100))/(AN10+(AO10/100)))</f>
        <v>#DIV/0!</v>
      </c>
      <c r="BH10" s="207">
        <f t="shared" si="6"/>
        <v>0</v>
      </c>
      <c r="BI10" s="185"/>
      <c r="BJ10" s="185"/>
      <c r="BK10" s="281"/>
      <c r="BL10" s="188" t="e">
        <f>((BI10+(BJ10/100))/(AS10+(AT10/100)))</f>
        <v>#DIV/0!</v>
      </c>
      <c r="BM10" s="207">
        <f t="shared" si="7"/>
        <v>0</v>
      </c>
      <c r="BN10" s="185"/>
      <c r="BO10" s="185"/>
      <c r="BP10" s="281"/>
      <c r="BQ10" s="188" t="e">
        <f>((BN10+(BO10/100))/(AX10+(AY10/100)))</f>
        <v>#DIV/0!</v>
      </c>
      <c r="BR10" s="207">
        <f t="shared" si="8"/>
        <v>0</v>
      </c>
      <c r="BS10" s="185"/>
      <c r="BT10" s="185"/>
      <c r="BU10" s="281"/>
      <c r="BV10" s="188" t="e">
        <f>((BS10+(BT10/100))/(BC10+(BD10/100)))</f>
        <v>#DIV/0!</v>
      </c>
      <c r="BW10" s="207">
        <f t="shared" si="9"/>
        <v>0</v>
      </c>
      <c r="BX10" s="185"/>
      <c r="BY10" s="185"/>
      <c r="BZ10" s="281"/>
      <c r="CA10" s="188" t="e">
        <f>((BX10+(BY10/100))/(BH10+(BI10/100)))</f>
        <v>#DIV/0!</v>
      </c>
      <c r="CB10" s="207">
        <f t="shared" si="10"/>
        <v>0</v>
      </c>
      <c r="CC10" s="185"/>
      <c r="CD10" s="185"/>
      <c r="CE10" s="281"/>
      <c r="CF10" s="188" t="e">
        <f>((CC10+(CD10/100))/(BM10+(BN10/100)))</f>
        <v>#DIV/0!</v>
      </c>
      <c r="CG10" s="207">
        <f t="shared" si="11"/>
        <v>0</v>
      </c>
      <c r="CH10" s="185"/>
      <c r="CI10" s="185"/>
      <c r="CJ10" s="281"/>
      <c r="CK10" s="188" t="e">
        <f>((CH10+(CI10/100))/(BR10+(BS10/100)))</f>
        <v>#DIV/0!</v>
      </c>
    </row>
    <row r="11" spans="1:89" x14ac:dyDescent="0.25">
      <c r="A11" s="154" t="s">
        <v>150</v>
      </c>
      <c r="B11" s="170" t="s">
        <v>151</v>
      </c>
      <c r="C11" s="97">
        <f t="shared" ref="C11:C57" si="13">D11+E11/60</f>
        <v>48.5</v>
      </c>
      <c r="D11" s="193">
        <v>48</v>
      </c>
      <c r="E11" s="160">
        <v>30</v>
      </c>
      <c r="F11" s="180">
        <f t="shared" ref="F11" si="14">G11+H11/60</f>
        <v>54.416666666666664</v>
      </c>
      <c r="G11" s="50">
        <v>54</v>
      </c>
      <c r="H11" s="50">
        <v>25</v>
      </c>
      <c r="I11" s="87"/>
      <c r="J11" s="97"/>
      <c r="K11" s="50"/>
      <c r="L11" s="50"/>
      <c r="M11" s="160"/>
      <c r="N11" s="97"/>
      <c r="O11" s="50"/>
      <c r="P11" s="50"/>
      <c r="Q11" s="160"/>
      <c r="R11" s="207"/>
      <c r="S11" s="50"/>
      <c r="T11" s="50"/>
      <c r="U11" s="160"/>
      <c r="V11" s="207"/>
      <c r="W11" s="50"/>
      <c r="X11" s="50"/>
      <c r="Y11" s="160"/>
      <c r="Z11" s="207"/>
      <c r="AA11" s="50"/>
      <c r="AB11" s="50"/>
      <c r="AC11" s="160"/>
      <c r="AD11" s="207">
        <f t="shared" si="0"/>
        <v>0</v>
      </c>
      <c r="AE11" s="185"/>
      <c r="AF11" s="278"/>
      <c r="AG11" s="281"/>
      <c r="AH11" s="188">
        <f t="shared" ref="AH11:AH17" si="15">((AE11+(AF11/100))/(D11+(E11/100)))</f>
        <v>0</v>
      </c>
      <c r="AI11" s="207">
        <f t="shared" si="1"/>
        <v>0</v>
      </c>
      <c r="AJ11" s="185"/>
      <c r="AK11" s="185"/>
      <c r="AL11" s="281"/>
      <c r="AM11" s="188" t="e">
        <f t="shared" ref="AM11:AM17" si="16">((AJ11+(AK11/100))/(I11+(J11/100)))</f>
        <v>#DIV/0!</v>
      </c>
      <c r="AN11" s="207">
        <f t="shared" si="2"/>
        <v>0</v>
      </c>
      <c r="AO11" s="185"/>
      <c r="AP11" s="185"/>
      <c r="AQ11" s="281"/>
      <c r="AR11" s="188" t="e">
        <f t="shared" ref="AR11:AR17" si="17">((AO11+(AP11/100))/(N11+(O11/100)))</f>
        <v>#DIV/0!</v>
      </c>
      <c r="AS11" s="207">
        <f t="shared" si="3"/>
        <v>0</v>
      </c>
      <c r="AT11" s="185"/>
      <c r="AU11" s="185"/>
      <c r="AV11" s="281"/>
      <c r="AW11" s="188" t="e">
        <f t="shared" ref="AW11:AW17" si="18">((AT11+(AU11/100))/(S11+(T11/100)))</f>
        <v>#DIV/0!</v>
      </c>
      <c r="AX11" s="207">
        <f t="shared" si="4"/>
        <v>0</v>
      </c>
      <c r="AY11" s="185"/>
      <c r="AZ11" s="185"/>
      <c r="BA11" s="281"/>
      <c r="BB11" s="188" t="e">
        <f t="shared" ref="BB11:BB17" si="19">((AY11+(AZ11/100))/(X11+(Y11/100)))</f>
        <v>#DIV/0!</v>
      </c>
      <c r="BC11" s="207">
        <f t="shared" si="5"/>
        <v>0</v>
      </c>
      <c r="BD11" s="185"/>
      <c r="BE11" s="185"/>
      <c r="BF11" s="281"/>
      <c r="BG11" s="188" t="e">
        <f t="shared" ref="BG11:BG17" si="20">((BD11+(BE11/100))/(AC11+(AD11/100)))</f>
        <v>#DIV/0!</v>
      </c>
      <c r="BH11" s="207">
        <f t="shared" si="6"/>
        <v>0</v>
      </c>
      <c r="BI11" s="185"/>
      <c r="BJ11" s="185"/>
      <c r="BK11" s="281"/>
      <c r="BL11" s="188" t="e">
        <f t="shared" ref="BL11:BL17" si="21">((BI11+(BJ11/100))/(AH11+(AI11/100)))</f>
        <v>#DIV/0!</v>
      </c>
      <c r="BM11" s="207">
        <f t="shared" si="7"/>
        <v>0</v>
      </c>
      <c r="BN11" s="185"/>
      <c r="BO11" s="185"/>
      <c r="BP11" s="281"/>
      <c r="BQ11" s="188" t="e">
        <f t="shared" ref="BQ11:BQ17" si="22">((BN11+(BO11/100))/(AM11+(AN11/100)))</f>
        <v>#DIV/0!</v>
      </c>
      <c r="BR11" s="207">
        <f t="shared" si="8"/>
        <v>0</v>
      </c>
      <c r="BS11" s="185"/>
      <c r="BT11" s="185"/>
      <c r="BU11" s="281"/>
      <c r="BV11" s="188" t="e">
        <f t="shared" ref="BV11:BV17" si="23">((BS11+(BT11/100))/(AR11+(AS11/100)))</f>
        <v>#DIV/0!</v>
      </c>
      <c r="BW11" s="207">
        <f t="shared" si="9"/>
        <v>0</v>
      </c>
      <c r="BX11" s="185"/>
      <c r="BY11" s="185"/>
      <c r="BZ11" s="281"/>
      <c r="CA11" s="188" t="e">
        <f t="shared" ref="CA11:CA17" si="24">((BX11+(BY11/100))/(AW11+(AX11/100)))</f>
        <v>#DIV/0!</v>
      </c>
      <c r="CB11" s="207">
        <f t="shared" si="10"/>
        <v>0</v>
      </c>
      <c r="CC11" s="185"/>
      <c r="CD11" s="185"/>
      <c r="CE11" s="281"/>
      <c r="CF11" s="188" t="e">
        <f t="shared" ref="CF11:CF17" si="25">((CC11+(CD11/100))/(BB11+(BC11/100)))</f>
        <v>#DIV/0!</v>
      </c>
      <c r="CG11" s="207">
        <f t="shared" si="11"/>
        <v>0</v>
      </c>
      <c r="CH11" s="185"/>
      <c r="CI11" s="185"/>
      <c r="CJ11" s="281"/>
      <c r="CK11" s="188" t="e">
        <f t="shared" ref="CK11:CK17" si="26">((CH11+(CI11/100))/(BG11+(BH11/100)))</f>
        <v>#DIV/0!</v>
      </c>
    </row>
    <row r="12" spans="1:89" x14ac:dyDescent="0.25">
      <c r="A12" s="7" t="s">
        <v>122</v>
      </c>
      <c r="B12" s="85" t="s">
        <v>125</v>
      </c>
      <c r="C12" s="97"/>
      <c r="D12" s="193"/>
      <c r="E12" s="160"/>
      <c r="F12" s="180"/>
      <c r="G12" s="50"/>
      <c r="H12" s="50"/>
      <c r="I12" s="87"/>
      <c r="J12" s="97"/>
      <c r="K12" s="50"/>
      <c r="L12" s="50"/>
      <c r="M12" s="160"/>
      <c r="N12" s="97"/>
      <c r="O12" s="50"/>
      <c r="P12" s="50"/>
      <c r="Q12" s="160"/>
      <c r="R12" s="207"/>
      <c r="S12" s="50"/>
      <c r="T12" s="50"/>
      <c r="U12" s="160"/>
      <c r="V12" s="207"/>
      <c r="W12" s="50"/>
      <c r="X12" s="50"/>
      <c r="Y12" s="160"/>
      <c r="Z12" s="207"/>
      <c r="AA12" s="50"/>
      <c r="AB12" s="50"/>
      <c r="AC12" s="160"/>
      <c r="AD12" s="207">
        <f t="shared" si="0"/>
        <v>0</v>
      </c>
      <c r="AE12" s="185"/>
      <c r="AF12" s="278"/>
      <c r="AG12" s="281"/>
      <c r="AH12" s="188" t="e">
        <f t="shared" si="15"/>
        <v>#DIV/0!</v>
      </c>
      <c r="AI12" s="207">
        <f t="shared" si="1"/>
        <v>0</v>
      </c>
      <c r="AJ12" s="185"/>
      <c r="AK12" s="185"/>
      <c r="AL12" s="281"/>
      <c r="AM12" s="188" t="e">
        <f t="shared" si="16"/>
        <v>#DIV/0!</v>
      </c>
      <c r="AN12" s="207">
        <f t="shared" si="2"/>
        <v>0</v>
      </c>
      <c r="AO12" s="185"/>
      <c r="AP12" s="185"/>
      <c r="AQ12" s="281"/>
      <c r="AR12" s="188" t="e">
        <f t="shared" si="17"/>
        <v>#DIV/0!</v>
      </c>
      <c r="AS12" s="207">
        <f t="shared" si="3"/>
        <v>0</v>
      </c>
      <c r="AT12" s="185"/>
      <c r="AU12" s="185"/>
      <c r="AV12" s="281"/>
      <c r="AW12" s="188" t="e">
        <f t="shared" si="18"/>
        <v>#DIV/0!</v>
      </c>
      <c r="AX12" s="207">
        <f t="shared" si="4"/>
        <v>0</v>
      </c>
      <c r="AY12" s="185"/>
      <c r="AZ12" s="185"/>
      <c r="BA12" s="281"/>
      <c r="BB12" s="188" t="e">
        <f t="shared" si="19"/>
        <v>#DIV/0!</v>
      </c>
      <c r="BC12" s="207">
        <f t="shared" si="5"/>
        <v>0</v>
      </c>
      <c r="BD12" s="185"/>
      <c r="BE12" s="185"/>
      <c r="BF12" s="281"/>
      <c r="BG12" s="188" t="e">
        <f t="shared" si="20"/>
        <v>#DIV/0!</v>
      </c>
      <c r="BH12" s="207">
        <f t="shared" si="6"/>
        <v>0</v>
      </c>
      <c r="BI12" s="185"/>
      <c r="BJ12" s="185"/>
      <c r="BK12" s="281"/>
      <c r="BL12" s="188" t="e">
        <f t="shared" si="21"/>
        <v>#DIV/0!</v>
      </c>
      <c r="BM12" s="207">
        <f t="shared" si="7"/>
        <v>0</v>
      </c>
      <c r="BN12" s="185"/>
      <c r="BO12" s="185"/>
      <c r="BP12" s="281"/>
      <c r="BQ12" s="188" t="e">
        <f t="shared" si="22"/>
        <v>#DIV/0!</v>
      </c>
      <c r="BR12" s="207">
        <f t="shared" si="8"/>
        <v>0</v>
      </c>
      <c r="BS12" s="185"/>
      <c r="BT12" s="185"/>
      <c r="BU12" s="281"/>
      <c r="BV12" s="188" t="e">
        <f t="shared" si="23"/>
        <v>#DIV/0!</v>
      </c>
      <c r="BW12" s="207">
        <f t="shared" si="9"/>
        <v>0</v>
      </c>
      <c r="BX12" s="185"/>
      <c r="BY12" s="185"/>
      <c r="BZ12" s="281"/>
      <c r="CA12" s="188" t="e">
        <f t="shared" si="24"/>
        <v>#DIV/0!</v>
      </c>
      <c r="CB12" s="207">
        <f t="shared" si="10"/>
        <v>0</v>
      </c>
      <c r="CC12" s="185"/>
      <c r="CD12" s="185"/>
      <c r="CE12" s="281"/>
      <c r="CF12" s="188" t="e">
        <f t="shared" si="25"/>
        <v>#DIV/0!</v>
      </c>
      <c r="CG12" s="207">
        <f t="shared" si="11"/>
        <v>0</v>
      </c>
      <c r="CH12" s="185"/>
      <c r="CI12" s="185"/>
      <c r="CJ12" s="281"/>
      <c r="CK12" s="188" t="e">
        <f t="shared" si="26"/>
        <v>#DIV/0!</v>
      </c>
    </row>
    <row r="13" spans="1:89" x14ac:dyDescent="0.25">
      <c r="A13" s="154" t="s">
        <v>74</v>
      </c>
      <c r="B13" s="170" t="s">
        <v>127</v>
      </c>
      <c r="C13" s="217">
        <v>54.92</v>
      </c>
      <c r="D13" s="193"/>
      <c r="E13" s="160"/>
      <c r="F13" s="180"/>
      <c r="G13" s="91"/>
      <c r="H13" s="50"/>
      <c r="I13" s="87"/>
      <c r="J13" s="97"/>
      <c r="K13" s="91"/>
      <c r="L13" s="50"/>
      <c r="M13" s="160"/>
      <c r="N13" s="97"/>
      <c r="O13" s="91"/>
      <c r="P13" s="50"/>
      <c r="Q13" s="160"/>
      <c r="R13" s="207">
        <f>S13+T13/60</f>
        <v>43.916666666666664</v>
      </c>
      <c r="S13" s="189">
        <v>43</v>
      </c>
      <c r="T13" s="50">
        <v>55</v>
      </c>
      <c r="U13" s="218"/>
      <c r="V13" s="207"/>
      <c r="W13" s="189"/>
      <c r="X13" s="50"/>
      <c r="Y13" s="182"/>
      <c r="Z13" s="207"/>
      <c r="AA13" s="189"/>
      <c r="AB13" s="50"/>
      <c r="AC13" s="182"/>
      <c r="AD13" s="207">
        <f t="shared" si="0"/>
        <v>0</v>
      </c>
      <c r="AE13" s="185"/>
      <c r="AF13" s="278"/>
      <c r="AG13" s="281"/>
      <c r="AH13" s="188" t="e">
        <f t="shared" si="15"/>
        <v>#DIV/0!</v>
      </c>
      <c r="AI13" s="207">
        <f t="shared" si="1"/>
        <v>0</v>
      </c>
      <c r="AJ13" s="185"/>
      <c r="AK13" s="185"/>
      <c r="AL13" s="281"/>
      <c r="AM13" s="188" t="e">
        <f t="shared" si="16"/>
        <v>#DIV/0!</v>
      </c>
      <c r="AN13" s="207">
        <f t="shared" si="2"/>
        <v>0</v>
      </c>
      <c r="AO13" s="185"/>
      <c r="AP13" s="185"/>
      <c r="AQ13" s="281"/>
      <c r="AR13" s="188" t="e">
        <f t="shared" si="17"/>
        <v>#DIV/0!</v>
      </c>
      <c r="AS13" s="207">
        <f t="shared" si="3"/>
        <v>0</v>
      </c>
      <c r="AT13" s="185"/>
      <c r="AU13" s="185"/>
      <c r="AV13" s="281"/>
      <c r="AW13" s="188">
        <f t="shared" si="18"/>
        <v>0</v>
      </c>
      <c r="AX13" s="207">
        <f t="shared" si="4"/>
        <v>0</v>
      </c>
      <c r="AY13" s="185"/>
      <c r="AZ13" s="185"/>
      <c r="BA13" s="281"/>
      <c r="BB13" s="188" t="e">
        <f t="shared" si="19"/>
        <v>#DIV/0!</v>
      </c>
      <c r="BC13" s="207">
        <f t="shared" si="5"/>
        <v>0</v>
      </c>
      <c r="BD13" s="185"/>
      <c r="BE13" s="185"/>
      <c r="BF13" s="281"/>
      <c r="BG13" s="188" t="e">
        <f t="shared" si="20"/>
        <v>#DIV/0!</v>
      </c>
      <c r="BH13" s="207">
        <f t="shared" si="6"/>
        <v>0</v>
      </c>
      <c r="BI13" s="185"/>
      <c r="BJ13" s="185"/>
      <c r="BK13" s="281"/>
      <c r="BL13" s="188" t="e">
        <f t="shared" si="21"/>
        <v>#DIV/0!</v>
      </c>
      <c r="BM13" s="207">
        <f t="shared" si="7"/>
        <v>240.63333333333333</v>
      </c>
      <c r="BN13" s="185">
        <v>240</v>
      </c>
      <c r="BO13" s="185">
        <v>38</v>
      </c>
      <c r="BP13" s="281"/>
      <c r="BQ13" s="188" t="e">
        <f t="shared" si="22"/>
        <v>#DIV/0!</v>
      </c>
      <c r="BR13" s="207">
        <f t="shared" si="8"/>
        <v>0</v>
      </c>
      <c r="BS13" s="185"/>
      <c r="BT13" s="185"/>
      <c r="BU13" s="281"/>
      <c r="BV13" s="188" t="e">
        <f t="shared" si="23"/>
        <v>#DIV/0!</v>
      </c>
      <c r="BW13" s="207">
        <f t="shared" si="9"/>
        <v>0</v>
      </c>
      <c r="BX13" s="185"/>
      <c r="BY13" s="185"/>
      <c r="BZ13" s="281"/>
      <c r="CA13" s="188" t="e">
        <f t="shared" si="24"/>
        <v>#DIV/0!</v>
      </c>
      <c r="CB13" s="207">
        <f t="shared" si="10"/>
        <v>0</v>
      </c>
      <c r="CC13" s="185"/>
      <c r="CD13" s="185"/>
      <c r="CE13" s="281"/>
      <c r="CF13" s="188" t="e">
        <f t="shared" si="25"/>
        <v>#DIV/0!</v>
      </c>
      <c r="CG13" s="207">
        <f t="shared" si="11"/>
        <v>0</v>
      </c>
      <c r="CH13" s="185"/>
      <c r="CI13" s="185"/>
      <c r="CJ13" s="281"/>
      <c r="CK13" s="188" t="e">
        <f t="shared" si="26"/>
        <v>#DIV/0!</v>
      </c>
    </row>
    <row r="14" spans="1:89" x14ac:dyDescent="0.25">
      <c r="A14" s="7" t="s">
        <v>52</v>
      </c>
      <c r="B14" s="85" t="s">
        <v>113</v>
      </c>
      <c r="C14" s="97"/>
      <c r="D14" s="193"/>
      <c r="E14" s="160"/>
      <c r="F14" s="180"/>
      <c r="G14" s="50"/>
      <c r="H14" s="105"/>
      <c r="I14" s="87"/>
      <c r="J14" s="97"/>
      <c r="K14" s="50"/>
      <c r="L14" s="105"/>
      <c r="M14" s="160"/>
      <c r="N14" s="97"/>
      <c r="O14" s="50"/>
      <c r="P14" s="105"/>
      <c r="Q14" s="160"/>
      <c r="R14" s="207"/>
      <c r="S14" s="50"/>
      <c r="T14" s="105"/>
      <c r="U14" s="160"/>
      <c r="V14" s="207"/>
      <c r="W14" s="50"/>
      <c r="X14" s="105"/>
      <c r="Y14" s="160"/>
      <c r="Z14" s="207"/>
      <c r="AA14" s="50"/>
      <c r="AB14" s="105"/>
      <c r="AC14" s="160"/>
      <c r="AD14" s="207">
        <f t="shared" si="0"/>
        <v>0</v>
      </c>
      <c r="AE14" s="185"/>
      <c r="AF14" s="278"/>
      <c r="AG14" s="281"/>
      <c r="AH14" s="188" t="e">
        <f t="shared" si="15"/>
        <v>#DIV/0!</v>
      </c>
      <c r="AI14" s="207">
        <f t="shared" si="1"/>
        <v>0</v>
      </c>
      <c r="AJ14" s="185"/>
      <c r="AK14" s="185"/>
      <c r="AL14" s="281"/>
      <c r="AM14" s="188" t="e">
        <f t="shared" si="16"/>
        <v>#DIV/0!</v>
      </c>
      <c r="AN14" s="207">
        <f t="shared" si="2"/>
        <v>0</v>
      </c>
      <c r="AO14" s="185"/>
      <c r="AP14" s="185"/>
      <c r="AQ14" s="281"/>
      <c r="AR14" s="188" t="e">
        <f t="shared" si="17"/>
        <v>#DIV/0!</v>
      </c>
      <c r="AS14" s="207">
        <f t="shared" si="3"/>
        <v>0</v>
      </c>
      <c r="AT14" s="185"/>
      <c r="AU14" s="185"/>
      <c r="AV14" s="281"/>
      <c r="AW14" s="188" t="e">
        <f t="shared" si="18"/>
        <v>#DIV/0!</v>
      </c>
      <c r="AX14" s="207">
        <f t="shared" si="4"/>
        <v>0</v>
      </c>
      <c r="AY14" s="185"/>
      <c r="AZ14" s="185"/>
      <c r="BA14" s="281"/>
      <c r="BB14" s="188" t="e">
        <f t="shared" si="19"/>
        <v>#DIV/0!</v>
      </c>
      <c r="BC14" s="207">
        <f t="shared" si="5"/>
        <v>0</v>
      </c>
      <c r="BD14" s="185"/>
      <c r="BE14" s="185"/>
      <c r="BF14" s="281"/>
      <c r="BG14" s="188" t="e">
        <f t="shared" si="20"/>
        <v>#DIV/0!</v>
      </c>
      <c r="BH14" s="207">
        <f t="shared" si="6"/>
        <v>0</v>
      </c>
      <c r="BI14" s="185"/>
      <c r="BJ14" s="185"/>
      <c r="BK14" s="281"/>
      <c r="BL14" s="188" t="e">
        <f t="shared" si="21"/>
        <v>#DIV/0!</v>
      </c>
      <c r="BM14" s="207">
        <f t="shared" si="7"/>
        <v>0</v>
      </c>
      <c r="BN14" s="185"/>
      <c r="BO14" s="185"/>
      <c r="BP14" s="281"/>
      <c r="BQ14" s="188" t="e">
        <f t="shared" si="22"/>
        <v>#DIV/0!</v>
      </c>
      <c r="BR14" s="207">
        <f t="shared" si="8"/>
        <v>0</v>
      </c>
      <c r="BS14" s="185"/>
      <c r="BT14" s="185"/>
      <c r="BU14" s="281"/>
      <c r="BV14" s="188" t="e">
        <f t="shared" si="23"/>
        <v>#DIV/0!</v>
      </c>
      <c r="BW14" s="207">
        <f t="shared" si="9"/>
        <v>0</v>
      </c>
      <c r="BX14" s="185"/>
      <c r="BY14" s="185"/>
      <c r="BZ14" s="281"/>
      <c r="CA14" s="188" t="e">
        <f t="shared" si="24"/>
        <v>#DIV/0!</v>
      </c>
      <c r="CB14" s="207">
        <f t="shared" si="10"/>
        <v>0</v>
      </c>
      <c r="CC14" s="185"/>
      <c r="CD14" s="185"/>
      <c r="CE14" s="281"/>
      <c r="CF14" s="188" t="e">
        <f t="shared" si="25"/>
        <v>#DIV/0!</v>
      </c>
      <c r="CG14" s="207">
        <f t="shared" si="11"/>
        <v>0</v>
      </c>
      <c r="CH14" s="185"/>
      <c r="CI14" s="185"/>
      <c r="CJ14" s="281"/>
      <c r="CK14" s="188" t="e">
        <f t="shared" si="26"/>
        <v>#DIV/0!</v>
      </c>
    </row>
    <row r="15" spans="1:89" x14ac:dyDescent="0.25">
      <c r="A15" s="7" t="s">
        <v>75</v>
      </c>
      <c r="B15" s="85" t="s">
        <v>104</v>
      </c>
      <c r="C15" s="97"/>
      <c r="D15" s="193"/>
      <c r="E15" s="160"/>
      <c r="F15" s="180"/>
      <c r="G15" s="50"/>
      <c r="H15" s="105"/>
      <c r="I15" s="87"/>
      <c r="J15" s="97"/>
      <c r="K15" s="50"/>
      <c r="L15" s="105"/>
      <c r="M15" s="160"/>
      <c r="N15" s="97"/>
      <c r="O15" s="50"/>
      <c r="P15" s="105"/>
      <c r="Q15" s="160"/>
      <c r="R15" s="207"/>
      <c r="S15" s="50"/>
      <c r="T15" s="105"/>
      <c r="U15" s="160"/>
      <c r="V15" s="207"/>
      <c r="W15" s="50"/>
      <c r="X15" s="105"/>
      <c r="Y15" s="160"/>
      <c r="Z15" s="207"/>
      <c r="AA15" s="50"/>
      <c r="AB15" s="105"/>
      <c r="AC15" s="160"/>
      <c r="AD15" s="207">
        <f t="shared" si="0"/>
        <v>0</v>
      </c>
      <c r="AE15" s="185"/>
      <c r="AF15" s="278"/>
      <c r="AG15" s="281"/>
      <c r="AH15" s="188" t="e">
        <f t="shared" si="15"/>
        <v>#DIV/0!</v>
      </c>
      <c r="AI15" s="207">
        <f t="shared" si="1"/>
        <v>0</v>
      </c>
      <c r="AJ15" s="185"/>
      <c r="AK15" s="185"/>
      <c r="AL15" s="281"/>
      <c r="AM15" s="188" t="e">
        <f t="shared" si="16"/>
        <v>#DIV/0!</v>
      </c>
      <c r="AN15" s="207">
        <f t="shared" si="2"/>
        <v>0</v>
      </c>
      <c r="AO15" s="185"/>
      <c r="AP15" s="185"/>
      <c r="AQ15" s="281"/>
      <c r="AR15" s="188" t="e">
        <f t="shared" si="17"/>
        <v>#DIV/0!</v>
      </c>
      <c r="AS15" s="207">
        <f t="shared" si="3"/>
        <v>0</v>
      </c>
      <c r="AT15" s="185"/>
      <c r="AU15" s="185"/>
      <c r="AV15" s="281"/>
      <c r="AW15" s="188" t="e">
        <f t="shared" si="18"/>
        <v>#DIV/0!</v>
      </c>
      <c r="AX15" s="207">
        <f t="shared" si="4"/>
        <v>0</v>
      </c>
      <c r="AY15" s="185"/>
      <c r="AZ15" s="185"/>
      <c r="BA15" s="281"/>
      <c r="BB15" s="188" t="e">
        <f t="shared" si="19"/>
        <v>#DIV/0!</v>
      </c>
      <c r="BC15" s="207">
        <f t="shared" si="5"/>
        <v>0</v>
      </c>
      <c r="BD15" s="185"/>
      <c r="BE15" s="185"/>
      <c r="BF15" s="281"/>
      <c r="BG15" s="188" t="e">
        <f t="shared" si="20"/>
        <v>#DIV/0!</v>
      </c>
      <c r="BH15" s="207">
        <f t="shared" si="6"/>
        <v>0</v>
      </c>
      <c r="BI15" s="185"/>
      <c r="BJ15" s="185"/>
      <c r="BK15" s="281"/>
      <c r="BL15" s="188" t="e">
        <f t="shared" si="21"/>
        <v>#DIV/0!</v>
      </c>
      <c r="BM15" s="207">
        <f t="shared" si="7"/>
        <v>0</v>
      </c>
      <c r="BN15" s="185"/>
      <c r="BO15" s="185"/>
      <c r="BP15" s="281"/>
      <c r="BQ15" s="188" t="e">
        <f t="shared" si="22"/>
        <v>#DIV/0!</v>
      </c>
      <c r="BR15" s="207">
        <f t="shared" si="8"/>
        <v>0</v>
      </c>
      <c r="BS15" s="185"/>
      <c r="BT15" s="185"/>
      <c r="BU15" s="281"/>
      <c r="BV15" s="188" t="e">
        <f t="shared" si="23"/>
        <v>#DIV/0!</v>
      </c>
      <c r="BW15" s="207">
        <f t="shared" si="9"/>
        <v>0</v>
      </c>
      <c r="BX15" s="185"/>
      <c r="BY15" s="185"/>
      <c r="BZ15" s="281"/>
      <c r="CA15" s="188" t="e">
        <f t="shared" si="24"/>
        <v>#DIV/0!</v>
      </c>
      <c r="CB15" s="207">
        <f t="shared" si="10"/>
        <v>0</v>
      </c>
      <c r="CC15" s="185"/>
      <c r="CD15" s="185"/>
      <c r="CE15" s="281"/>
      <c r="CF15" s="188" t="e">
        <f t="shared" si="25"/>
        <v>#DIV/0!</v>
      </c>
      <c r="CG15" s="207">
        <f t="shared" si="11"/>
        <v>0</v>
      </c>
      <c r="CH15" s="185"/>
      <c r="CI15" s="185"/>
      <c r="CJ15" s="281"/>
      <c r="CK15" s="188" t="e">
        <f t="shared" si="26"/>
        <v>#DIV/0!</v>
      </c>
    </row>
    <row r="16" spans="1:89" x14ac:dyDescent="0.25">
      <c r="A16" s="7" t="s">
        <v>28</v>
      </c>
      <c r="B16" s="85" t="s">
        <v>129</v>
      </c>
      <c r="C16" s="97"/>
      <c r="D16" s="193"/>
      <c r="E16" s="160"/>
      <c r="F16" s="180"/>
      <c r="G16" s="50"/>
      <c r="H16" s="105"/>
      <c r="I16" s="87"/>
      <c r="J16" s="97"/>
      <c r="K16" s="50"/>
      <c r="L16" s="105"/>
      <c r="M16" s="160"/>
      <c r="N16" s="97"/>
      <c r="O16" s="50"/>
      <c r="P16" s="105"/>
      <c r="Q16" s="160"/>
      <c r="R16" s="207"/>
      <c r="S16" s="50"/>
      <c r="T16" s="105"/>
      <c r="U16" s="160"/>
      <c r="V16" s="207"/>
      <c r="W16" s="50"/>
      <c r="X16" s="105"/>
      <c r="Y16" s="160"/>
      <c r="Z16" s="207"/>
      <c r="AA16" s="50"/>
      <c r="AB16" s="105"/>
      <c r="AC16" s="160"/>
      <c r="AD16" s="207">
        <f t="shared" si="0"/>
        <v>0</v>
      </c>
      <c r="AE16" s="185"/>
      <c r="AF16" s="278"/>
      <c r="AG16" s="281"/>
      <c r="AH16" s="188" t="e">
        <f t="shared" si="15"/>
        <v>#DIV/0!</v>
      </c>
      <c r="AI16" s="207">
        <f t="shared" si="1"/>
        <v>0</v>
      </c>
      <c r="AJ16" s="185"/>
      <c r="AK16" s="185"/>
      <c r="AL16" s="281"/>
      <c r="AM16" s="188" t="e">
        <f t="shared" si="16"/>
        <v>#DIV/0!</v>
      </c>
      <c r="AN16" s="207">
        <f t="shared" si="2"/>
        <v>0</v>
      </c>
      <c r="AO16" s="185"/>
      <c r="AP16" s="185"/>
      <c r="AQ16" s="281"/>
      <c r="AR16" s="188" t="e">
        <f t="shared" si="17"/>
        <v>#DIV/0!</v>
      </c>
      <c r="AS16" s="207">
        <f t="shared" si="3"/>
        <v>0</v>
      </c>
      <c r="AT16" s="185"/>
      <c r="AU16" s="185"/>
      <c r="AV16" s="281"/>
      <c r="AW16" s="188" t="e">
        <f t="shared" si="18"/>
        <v>#DIV/0!</v>
      </c>
      <c r="AX16" s="207">
        <f t="shared" si="4"/>
        <v>0</v>
      </c>
      <c r="AY16" s="185"/>
      <c r="AZ16" s="185"/>
      <c r="BA16" s="281"/>
      <c r="BB16" s="188" t="e">
        <f t="shared" si="19"/>
        <v>#DIV/0!</v>
      </c>
      <c r="BC16" s="207">
        <f t="shared" si="5"/>
        <v>0</v>
      </c>
      <c r="BD16" s="185"/>
      <c r="BE16" s="185"/>
      <c r="BF16" s="281"/>
      <c r="BG16" s="188" t="e">
        <f t="shared" si="20"/>
        <v>#DIV/0!</v>
      </c>
      <c r="BH16" s="207">
        <f t="shared" si="6"/>
        <v>0</v>
      </c>
      <c r="BI16" s="185"/>
      <c r="BJ16" s="185"/>
      <c r="BK16" s="281"/>
      <c r="BL16" s="188" t="e">
        <f t="shared" si="21"/>
        <v>#DIV/0!</v>
      </c>
      <c r="BM16" s="207">
        <f t="shared" si="7"/>
        <v>0</v>
      </c>
      <c r="BN16" s="185"/>
      <c r="BO16" s="185"/>
      <c r="BP16" s="281"/>
      <c r="BQ16" s="188" t="e">
        <f t="shared" si="22"/>
        <v>#DIV/0!</v>
      </c>
      <c r="BR16" s="207">
        <f t="shared" si="8"/>
        <v>0</v>
      </c>
      <c r="BS16" s="185"/>
      <c r="BT16" s="185"/>
      <c r="BU16" s="281"/>
      <c r="BV16" s="188" t="e">
        <f t="shared" si="23"/>
        <v>#DIV/0!</v>
      </c>
      <c r="BW16" s="207">
        <f t="shared" si="9"/>
        <v>0</v>
      </c>
      <c r="BX16" s="185"/>
      <c r="BY16" s="185"/>
      <c r="BZ16" s="281"/>
      <c r="CA16" s="188" t="e">
        <f t="shared" si="24"/>
        <v>#DIV/0!</v>
      </c>
      <c r="CB16" s="207">
        <f t="shared" si="10"/>
        <v>0</v>
      </c>
      <c r="CC16" s="185"/>
      <c r="CD16" s="185"/>
      <c r="CE16" s="281"/>
      <c r="CF16" s="188" t="e">
        <f t="shared" si="25"/>
        <v>#DIV/0!</v>
      </c>
      <c r="CG16" s="207">
        <f t="shared" si="11"/>
        <v>0</v>
      </c>
      <c r="CH16" s="185"/>
      <c r="CI16" s="185"/>
      <c r="CJ16" s="281"/>
      <c r="CK16" s="188" t="e">
        <f t="shared" si="26"/>
        <v>#DIV/0!</v>
      </c>
    </row>
    <row r="17" spans="1:89" x14ac:dyDescent="0.25">
      <c r="A17" s="7" t="s">
        <v>119</v>
      </c>
      <c r="B17" s="85" t="s">
        <v>120</v>
      </c>
      <c r="C17" s="97"/>
      <c r="D17" s="193"/>
      <c r="E17" s="160"/>
      <c r="F17" s="180"/>
      <c r="G17" s="50"/>
      <c r="H17" s="105"/>
      <c r="I17" s="87"/>
      <c r="J17" s="97"/>
      <c r="K17" s="50"/>
      <c r="L17" s="105"/>
      <c r="M17" s="160"/>
      <c r="N17" s="97"/>
      <c r="O17" s="50"/>
      <c r="P17" s="105"/>
      <c r="Q17" s="160"/>
      <c r="R17" s="207"/>
      <c r="S17" s="50"/>
      <c r="T17" s="105"/>
      <c r="U17" s="160"/>
      <c r="V17" s="207"/>
      <c r="W17" s="50"/>
      <c r="X17" s="105"/>
      <c r="Y17" s="160"/>
      <c r="Z17" s="207"/>
      <c r="AA17" s="50"/>
      <c r="AB17" s="105"/>
      <c r="AC17" s="160"/>
      <c r="AD17" s="207">
        <f t="shared" si="0"/>
        <v>0</v>
      </c>
      <c r="AE17" s="185"/>
      <c r="AF17" s="278"/>
      <c r="AG17" s="281"/>
      <c r="AH17" s="188" t="e">
        <f t="shared" si="15"/>
        <v>#DIV/0!</v>
      </c>
      <c r="AI17" s="207">
        <f t="shared" si="1"/>
        <v>0</v>
      </c>
      <c r="AJ17" s="185"/>
      <c r="AK17" s="185"/>
      <c r="AL17" s="281"/>
      <c r="AM17" s="188" t="e">
        <f t="shared" si="16"/>
        <v>#DIV/0!</v>
      </c>
      <c r="AN17" s="207">
        <f t="shared" si="2"/>
        <v>0</v>
      </c>
      <c r="AO17" s="185"/>
      <c r="AP17" s="185"/>
      <c r="AQ17" s="281"/>
      <c r="AR17" s="188" t="e">
        <f t="shared" si="17"/>
        <v>#DIV/0!</v>
      </c>
      <c r="AS17" s="207">
        <f t="shared" si="3"/>
        <v>0</v>
      </c>
      <c r="AT17" s="185"/>
      <c r="AU17" s="185"/>
      <c r="AV17" s="281"/>
      <c r="AW17" s="188" t="e">
        <f t="shared" si="18"/>
        <v>#DIV/0!</v>
      </c>
      <c r="AX17" s="207">
        <f t="shared" si="4"/>
        <v>0</v>
      </c>
      <c r="AY17" s="185"/>
      <c r="AZ17" s="185"/>
      <c r="BA17" s="281"/>
      <c r="BB17" s="188" t="e">
        <f t="shared" si="19"/>
        <v>#DIV/0!</v>
      </c>
      <c r="BC17" s="207">
        <f t="shared" si="5"/>
        <v>0</v>
      </c>
      <c r="BD17" s="185"/>
      <c r="BE17" s="185"/>
      <c r="BF17" s="281"/>
      <c r="BG17" s="188" t="e">
        <f t="shared" si="20"/>
        <v>#DIV/0!</v>
      </c>
      <c r="BH17" s="207">
        <f t="shared" si="6"/>
        <v>0</v>
      </c>
      <c r="BI17" s="185"/>
      <c r="BJ17" s="185"/>
      <c r="BK17" s="281"/>
      <c r="BL17" s="188" t="e">
        <f t="shared" si="21"/>
        <v>#DIV/0!</v>
      </c>
      <c r="BM17" s="207">
        <f t="shared" si="7"/>
        <v>0</v>
      </c>
      <c r="BN17" s="185"/>
      <c r="BO17" s="185"/>
      <c r="BP17" s="281"/>
      <c r="BQ17" s="188" t="e">
        <f t="shared" si="22"/>
        <v>#DIV/0!</v>
      </c>
      <c r="BR17" s="207">
        <f t="shared" si="8"/>
        <v>0</v>
      </c>
      <c r="BS17" s="185"/>
      <c r="BT17" s="185"/>
      <c r="BU17" s="281"/>
      <c r="BV17" s="188" t="e">
        <f t="shared" si="23"/>
        <v>#DIV/0!</v>
      </c>
      <c r="BW17" s="207">
        <f t="shared" si="9"/>
        <v>0</v>
      </c>
      <c r="BX17" s="185"/>
      <c r="BY17" s="185"/>
      <c r="BZ17" s="281"/>
      <c r="CA17" s="188" t="e">
        <f t="shared" si="24"/>
        <v>#DIV/0!</v>
      </c>
      <c r="CB17" s="207">
        <f t="shared" si="10"/>
        <v>0</v>
      </c>
      <c r="CC17" s="185"/>
      <c r="CD17" s="185"/>
      <c r="CE17" s="281"/>
      <c r="CF17" s="188" t="e">
        <f t="shared" si="25"/>
        <v>#DIV/0!</v>
      </c>
      <c r="CG17" s="207">
        <f t="shared" si="11"/>
        <v>0</v>
      </c>
      <c r="CH17" s="185"/>
      <c r="CI17" s="185"/>
      <c r="CJ17" s="281"/>
      <c r="CK17" s="188" t="e">
        <f t="shared" si="26"/>
        <v>#DIV/0!</v>
      </c>
    </row>
    <row r="18" spans="1:89" x14ac:dyDescent="0.25">
      <c r="A18" s="7" t="s">
        <v>52</v>
      </c>
      <c r="B18" s="85" t="s">
        <v>84</v>
      </c>
      <c r="C18" s="215"/>
      <c r="D18" s="193"/>
      <c r="E18" s="160"/>
      <c r="F18" s="180"/>
      <c r="G18" s="50"/>
      <c r="H18" s="105"/>
      <c r="I18" s="87"/>
      <c r="J18" s="97"/>
      <c r="K18" s="50"/>
      <c r="L18" s="105"/>
      <c r="M18" s="160"/>
      <c r="N18" s="97">
        <v>60.04</v>
      </c>
      <c r="O18" s="185">
        <f t="shared" ref="O18" si="27">TRUNC(N18)</f>
        <v>60</v>
      </c>
      <c r="P18" s="278">
        <f t="shared" ref="P18" si="28">10000/60*(N18-O18)</f>
        <v>6.666666666666524</v>
      </c>
      <c r="Q18" s="160"/>
      <c r="R18" s="207"/>
      <c r="S18" s="50"/>
      <c r="T18" s="105"/>
      <c r="U18" s="160"/>
      <c r="V18" s="207"/>
      <c r="W18" s="50"/>
      <c r="X18" s="105"/>
      <c r="Y18" s="160"/>
      <c r="Z18" s="207"/>
      <c r="AA18" s="50"/>
      <c r="AB18" s="105"/>
      <c r="AC18" s="160"/>
      <c r="AD18" s="207">
        <f t="shared" si="0"/>
        <v>148.08333333333334</v>
      </c>
      <c r="AE18" s="185">
        <v>148</v>
      </c>
      <c r="AF18" s="278">
        <v>5</v>
      </c>
      <c r="AG18" s="281"/>
      <c r="AH18" s="188">
        <f>((AE18+(AF18/100))/(O18+(P18/100)))</f>
        <v>2.4647613762486129</v>
      </c>
      <c r="AI18" s="207">
        <f t="shared" si="1"/>
        <v>0</v>
      </c>
      <c r="AJ18" s="185"/>
      <c r="AK18" s="185"/>
      <c r="AL18" s="281"/>
      <c r="AM18" s="188" t="e">
        <f>((AJ18+(AK18/100))/(T18+(U18/100)))</f>
        <v>#DIV/0!</v>
      </c>
      <c r="AN18" s="207">
        <f t="shared" si="2"/>
        <v>0</v>
      </c>
      <c r="AO18" s="185"/>
      <c r="AP18" s="185"/>
      <c r="AQ18" s="281"/>
      <c r="AR18" s="188" t="e">
        <f>((AO18+(AP18/100))/(Y18+(Z18/100)))</f>
        <v>#DIV/0!</v>
      </c>
      <c r="AS18" s="207">
        <f t="shared" si="3"/>
        <v>0</v>
      </c>
      <c r="AT18" s="185"/>
      <c r="AU18" s="185"/>
      <c r="AV18" s="281"/>
      <c r="AW18" s="188">
        <f>((AT18+(AU18/100))/(AD18+(AE18/100)))</f>
        <v>0</v>
      </c>
      <c r="AX18" s="207">
        <f t="shared" si="4"/>
        <v>0</v>
      </c>
      <c r="AY18" s="185"/>
      <c r="AZ18" s="185"/>
      <c r="BA18" s="281"/>
      <c r="BB18" s="188" t="e">
        <f>((AY18+(AZ18/100))/(AI18+(AJ18/100)))</f>
        <v>#DIV/0!</v>
      </c>
      <c r="BC18" s="207">
        <f t="shared" si="5"/>
        <v>0</v>
      </c>
      <c r="BD18" s="185"/>
      <c r="BE18" s="185"/>
      <c r="BF18" s="281"/>
      <c r="BG18" s="188" t="e">
        <f>((BD18+(BE18/100))/(AN18+(AO18/100)))</f>
        <v>#DIV/0!</v>
      </c>
      <c r="BH18" s="207">
        <f t="shared" si="6"/>
        <v>0</v>
      </c>
      <c r="BI18" s="185"/>
      <c r="BJ18" s="185"/>
      <c r="BK18" s="281"/>
      <c r="BL18" s="188" t="e">
        <f>((BI18+(BJ18/100))/(AS18+(AT18/100)))</f>
        <v>#DIV/0!</v>
      </c>
      <c r="BM18" s="207">
        <f t="shared" si="7"/>
        <v>0</v>
      </c>
      <c r="BN18" s="185"/>
      <c r="BO18" s="185"/>
      <c r="BP18" s="281"/>
      <c r="BQ18" s="188" t="e">
        <f>((BN18+(BO18/100))/(AX18+(AY18/100)))</f>
        <v>#DIV/0!</v>
      </c>
      <c r="BR18" s="207">
        <f t="shared" si="8"/>
        <v>0</v>
      </c>
      <c r="BS18" s="185"/>
      <c r="BT18" s="185"/>
      <c r="BU18" s="281"/>
      <c r="BV18" s="188" t="e">
        <f>((BS18+(BT18/100))/(BC18+(BD18/100)))</f>
        <v>#DIV/0!</v>
      </c>
      <c r="BW18" s="207">
        <f t="shared" si="9"/>
        <v>0</v>
      </c>
      <c r="BX18" s="185"/>
      <c r="BY18" s="185"/>
      <c r="BZ18" s="281"/>
      <c r="CA18" s="188" t="e">
        <f>((BX18+(BY18/100))/(BH18+(BI18/100)))</f>
        <v>#DIV/0!</v>
      </c>
      <c r="CB18" s="207">
        <f t="shared" si="10"/>
        <v>0</v>
      </c>
      <c r="CC18" s="185"/>
      <c r="CD18" s="185"/>
      <c r="CE18" s="281"/>
      <c r="CF18" s="188" t="e">
        <f>((CC18+(CD18/100))/(BM18+(BN18/100)))</f>
        <v>#DIV/0!</v>
      </c>
      <c r="CG18" s="207">
        <f t="shared" si="11"/>
        <v>0</v>
      </c>
      <c r="CH18" s="185"/>
      <c r="CI18" s="185"/>
      <c r="CJ18" s="281"/>
      <c r="CK18" s="188" t="e">
        <f>((CH18+(CI18/100))/(BR18+(BS18/100)))</f>
        <v>#DIV/0!</v>
      </c>
    </row>
    <row r="19" spans="1:89" x14ac:dyDescent="0.25">
      <c r="A19" s="7" t="s">
        <v>53</v>
      </c>
      <c r="B19" s="85" t="s">
        <v>85</v>
      </c>
      <c r="C19" s="97"/>
      <c r="D19" s="193"/>
      <c r="E19" s="160"/>
      <c r="F19" s="180"/>
      <c r="G19" s="50"/>
      <c r="H19" s="105"/>
      <c r="I19" s="87"/>
      <c r="J19" s="97"/>
      <c r="K19" s="50"/>
      <c r="L19" s="105"/>
      <c r="M19" s="160"/>
      <c r="N19" s="97"/>
      <c r="O19" s="50"/>
      <c r="P19" s="105"/>
      <c r="Q19" s="160"/>
      <c r="R19" s="207"/>
      <c r="S19" s="50"/>
      <c r="T19" s="105"/>
      <c r="U19" s="160"/>
      <c r="V19" s="207"/>
      <c r="W19" s="50"/>
      <c r="X19" s="105"/>
      <c r="Y19" s="160"/>
      <c r="Z19" s="207"/>
      <c r="AA19" s="50"/>
      <c r="AB19" s="105"/>
      <c r="AC19" s="160"/>
      <c r="AD19" s="207">
        <f t="shared" si="0"/>
        <v>0</v>
      </c>
      <c r="AE19" s="185"/>
      <c r="AF19" s="278"/>
      <c r="AG19" s="281"/>
      <c r="AH19" s="188" t="e">
        <f>((AE19+(AF19/100))/(D19+(E19/100)))</f>
        <v>#DIV/0!</v>
      </c>
      <c r="AI19" s="207">
        <f t="shared" si="1"/>
        <v>0</v>
      </c>
      <c r="AJ19" s="185"/>
      <c r="AK19" s="185"/>
      <c r="AL19" s="281"/>
      <c r="AM19" s="188" t="e">
        <f>((AJ19+(AK19/100))/(I19+(J19/100)))</f>
        <v>#DIV/0!</v>
      </c>
      <c r="AN19" s="207">
        <f t="shared" si="2"/>
        <v>0</v>
      </c>
      <c r="AO19" s="185"/>
      <c r="AP19" s="185"/>
      <c r="AQ19" s="281"/>
      <c r="AR19" s="188" t="e">
        <f>((AO19+(AP19/100))/(N19+(O19/100)))</f>
        <v>#DIV/0!</v>
      </c>
      <c r="AS19" s="207">
        <f t="shared" si="3"/>
        <v>0</v>
      </c>
      <c r="AT19" s="185"/>
      <c r="AU19" s="185"/>
      <c r="AV19" s="281"/>
      <c r="AW19" s="188" t="e">
        <f>((AT19+(AU19/100))/(S19+(T19/100)))</f>
        <v>#DIV/0!</v>
      </c>
      <c r="AX19" s="207">
        <f t="shared" si="4"/>
        <v>0</v>
      </c>
      <c r="AY19" s="185"/>
      <c r="AZ19" s="185"/>
      <c r="BA19" s="281"/>
      <c r="BB19" s="188" t="e">
        <f>((AY19+(AZ19/100))/(X19+(Y19/100)))</f>
        <v>#DIV/0!</v>
      </c>
      <c r="BC19" s="207">
        <f t="shared" si="5"/>
        <v>0</v>
      </c>
      <c r="BD19" s="185"/>
      <c r="BE19" s="185"/>
      <c r="BF19" s="281"/>
      <c r="BG19" s="188" t="e">
        <f>((BD19+(BE19/100))/(AC19+(AD19/100)))</f>
        <v>#DIV/0!</v>
      </c>
      <c r="BH19" s="207">
        <f t="shared" si="6"/>
        <v>0</v>
      </c>
      <c r="BI19" s="185"/>
      <c r="BJ19" s="185"/>
      <c r="BK19" s="281"/>
      <c r="BL19" s="188" t="e">
        <f>((BI19+(BJ19/100))/(AH19+(AI19/100)))</f>
        <v>#DIV/0!</v>
      </c>
      <c r="BM19" s="207">
        <f t="shared" si="7"/>
        <v>0</v>
      </c>
      <c r="BN19" s="185"/>
      <c r="BO19" s="185"/>
      <c r="BP19" s="281"/>
      <c r="BQ19" s="188" t="e">
        <f>((BN19+(BO19/100))/(AM19+(AN19/100)))</f>
        <v>#DIV/0!</v>
      </c>
      <c r="BR19" s="207">
        <f t="shared" si="8"/>
        <v>0</v>
      </c>
      <c r="BS19" s="185"/>
      <c r="BT19" s="185"/>
      <c r="BU19" s="281"/>
      <c r="BV19" s="188" t="e">
        <f>((BS19+(BT19/100))/(AR19+(AS19/100)))</f>
        <v>#DIV/0!</v>
      </c>
      <c r="BW19" s="207">
        <f t="shared" si="9"/>
        <v>0</v>
      </c>
      <c r="BX19" s="185"/>
      <c r="BY19" s="185"/>
      <c r="BZ19" s="281"/>
      <c r="CA19" s="188" t="e">
        <f>((BX19+(BY19/100))/(AW19+(AX19/100)))</f>
        <v>#DIV/0!</v>
      </c>
      <c r="CB19" s="207">
        <f t="shared" si="10"/>
        <v>0</v>
      </c>
      <c r="CC19" s="185"/>
      <c r="CD19" s="185"/>
      <c r="CE19" s="281"/>
      <c r="CF19" s="188" t="e">
        <f>((CC19+(CD19/100))/(BB19+(BC19/100)))</f>
        <v>#DIV/0!</v>
      </c>
      <c r="CG19" s="207">
        <f t="shared" si="11"/>
        <v>0</v>
      </c>
      <c r="CH19" s="185"/>
      <c r="CI19" s="185"/>
      <c r="CJ19" s="281"/>
      <c r="CK19" s="188" t="e">
        <f>((CH19+(CI19/100))/(BG19+(BH19/100)))</f>
        <v>#DIV/0!</v>
      </c>
    </row>
    <row r="20" spans="1:89" x14ac:dyDescent="0.25">
      <c r="A20" s="7" t="s">
        <v>45</v>
      </c>
      <c r="B20" s="85" t="s">
        <v>112</v>
      </c>
      <c r="C20" s="97"/>
      <c r="D20" s="193"/>
      <c r="E20" s="160"/>
      <c r="F20" s="180"/>
      <c r="G20" s="50"/>
      <c r="H20" s="105"/>
      <c r="I20" s="87"/>
      <c r="J20" s="97"/>
      <c r="K20" s="50"/>
      <c r="L20" s="105"/>
      <c r="M20" s="160"/>
      <c r="N20" s="97"/>
      <c r="O20" s="50"/>
      <c r="P20" s="105"/>
      <c r="Q20" s="182"/>
      <c r="R20" s="207"/>
      <c r="S20" s="50"/>
      <c r="T20" s="105"/>
      <c r="U20" s="182"/>
      <c r="V20" s="207"/>
      <c r="W20" s="50"/>
      <c r="X20" s="105"/>
      <c r="Y20" s="182"/>
      <c r="Z20" s="207"/>
      <c r="AA20" s="50"/>
      <c r="AB20" s="105"/>
      <c r="AC20" s="182"/>
      <c r="AD20" s="207">
        <f t="shared" si="0"/>
        <v>0</v>
      </c>
      <c r="AE20" s="185"/>
      <c r="AF20" s="278"/>
      <c r="AG20" s="281"/>
      <c r="AH20" s="188" t="e">
        <f>((AE20+(AF20/100))/(D20+(E20/100)))</f>
        <v>#DIV/0!</v>
      </c>
      <c r="AI20" s="207">
        <f t="shared" si="1"/>
        <v>0</v>
      </c>
      <c r="AJ20" s="185"/>
      <c r="AK20" s="185"/>
      <c r="AL20" s="281"/>
      <c r="AM20" s="188" t="e">
        <f>((AJ20+(AK20/100))/(I20+(J20/100)))</f>
        <v>#DIV/0!</v>
      </c>
      <c r="AN20" s="207">
        <f t="shared" si="2"/>
        <v>0</v>
      </c>
      <c r="AO20" s="185"/>
      <c r="AP20" s="185"/>
      <c r="AQ20" s="281"/>
      <c r="AR20" s="188" t="e">
        <f>((AO20+(AP20/100))/(N20+(O20/100)))</f>
        <v>#DIV/0!</v>
      </c>
      <c r="AS20" s="207">
        <f t="shared" si="3"/>
        <v>0</v>
      </c>
      <c r="AT20" s="185"/>
      <c r="AU20" s="185"/>
      <c r="AV20" s="281"/>
      <c r="AW20" s="188" t="e">
        <f>((AT20+(AU20/100))/(S20+(T20/100)))</f>
        <v>#DIV/0!</v>
      </c>
      <c r="AX20" s="207">
        <f t="shared" si="4"/>
        <v>0</v>
      </c>
      <c r="AY20" s="185"/>
      <c r="AZ20" s="185"/>
      <c r="BA20" s="281"/>
      <c r="BB20" s="188" t="e">
        <f>((AY20+(AZ20/100))/(X20+(Y20/100)))</f>
        <v>#DIV/0!</v>
      </c>
      <c r="BC20" s="207">
        <f t="shared" si="5"/>
        <v>0</v>
      </c>
      <c r="BD20" s="185"/>
      <c r="BE20" s="185"/>
      <c r="BF20" s="281"/>
      <c r="BG20" s="188" t="e">
        <f>((BD20+(BE20/100))/(AC20+(AD20/100)))</f>
        <v>#DIV/0!</v>
      </c>
      <c r="BH20" s="207">
        <f t="shared" si="6"/>
        <v>0</v>
      </c>
      <c r="BI20" s="185"/>
      <c r="BJ20" s="185"/>
      <c r="BK20" s="281"/>
      <c r="BL20" s="188" t="e">
        <f>((BI20+(BJ20/100))/(AH20+(AI20/100)))</f>
        <v>#DIV/0!</v>
      </c>
      <c r="BM20" s="207">
        <f t="shared" si="7"/>
        <v>0</v>
      </c>
      <c r="BN20" s="185"/>
      <c r="BO20" s="185"/>
      <c r="BP20" s="281"/>
      <c r="BQ20" s="188" t="e">
        <f>((BN20+(BO20/100))/(AM20+(AN20/100)))</f>
        <v>#DIV/0!</v>
      </c>
      <c r="BR20" s="207">
        <f t="shared" si="8"/>
        <v>0</v>
      </c>
      <c r="BS20" s="185"/>
      <c r="BT20" s="185"/>
      <c r="BU20" s="281"/>
      <c r="BV20" s="188" t="e">
        <f>((BS20+(BT20/100))/(AR20+(AS20/100)))</f>
        <v>#DIV/0!</v>
      </c>
      <c r="BW20" s="207">
        <f t="shared" si="9"/>
        <v>0</v>
      </c>
      <c r="BX20" s="185"/>
      <c r="BY20" s="185"/>
      <c r="BZ20" s="281"/>
      <c r="CA20" s="188" t="e">
        <f>((BX20+(BY20/100))/(AW20+(AX20/100)))</f>
        <v>#DIV/0!</v>
      </c>
      <c r="CB20" s="207">
        <f t="shared" si="10"/>
        <v>0</v>
      </c>
      <c r="CC20" s="185"/>
      <c r="CD20" s="185"/>
      <c r="CE20" s="281"/>
      <c r="CF20" s="188" t="e">
        <f>((CC20+(CD20/100))/(BB20+(BC20/100)))</f>
        <v>#DIV/0!</v>
      </c>
      <c r="CG20" s="207">
        <f t="shared" si="11"/>
        <v>0</v>
      </c>
      <c r="CH20" s="185"/>
      <c r="CI20" s="185"/>
      <c r="CJ20" s="281"/>
      <c r="CK20" s="188" t="e">
        <f>((CH20+(CI20/100))/(BG20+(BH20/100)))</f>
        <v>#DIV/0!</v>
      </c>
    </row>
    <row r="21" spans="1:89" x14ac:dyDescent="0.25">
      <c r="A21" s="7" t="s">
        <v>29</v>
      </c>
      <c r="B21" s="85" t="s">
        <v>82</v>
      </c>
      <c r="C21" s="97">
        <v>50.39</v>
      </c>
      <c r="D21" s="185">
        <f t="shared" ref="D21" si="29">TRUNC(C21)</f>
        <v>50</v>
      </c>
      <c r="E21" s="278">
        <f t="shared" ref="E21" si="30">10000/60*(C21-D21)</f>
        <v>65.000000000000085</v>
      </c>
      <c r="F21" s="180"/>
      <c r="G21" s="50"/>
      <c r="H21" s="105"/>
      <c r="I21" s="87"/>
      <c r="J21" s="97"/>
      <c r="K21" s="50"/>
      <c r="L21" s="105"/>
      <c r="M21" s="160"/>
      <c r="N21" s="97"/>
      <c r="O21" s="50"/>
      <c r="P21" s="105"/>
      <c r="Q21" s="182"/>
      <c r="R21" s="207"/>
      <c r="S21" s="50"/>
      <c r="T21" s="105"/>
      <c r="U21" s="182"/>
      <c r="V21" s="207"/>
      <c r="W21" s="50"/>
      <c r="X21" s="105"/>
      <c r="Y21" s="182"/>
      <c r="Z21" s="207">
        <f>AA21+AB21/60</f>
        <v>36.633333333333333</v>
      </c>
      <c r="AA21" s="50">
        <v>36</v>
      </c>
      <c r="AB21" s="105">
        <v>38</v>
      </c>
      <c r="AC21" s="182"/>
      <c r="AD21" s="207">
        <f>AE21+AF21/60</f>
        <v>122.28333333333333</v>
      </c>
      <c r="AE21" s="185">
        <v>122</v>
      </c>
      <c r="AF21" s="278">
        <v>17</v>
      </c>
      <c r="AG21" s="281"/>
      <c r="AH21" s="188">
        <f>((AE21+(AF21/100))/(D21+(E21/100)))</f>
        <v>2.4120434353405726</v>
      </c>
      <c r="AI21" s="207">
        <f>AJ21+AK21/60</f>
        <v>0</v>
      </c>
      <c r="AJ21" s="185"/>
      <c r="AK21" s="185"/>
      <c r="AL21" s="281"/>
      <c r="AM21" s="188" t="e">
        <f>((AJ21+(AK21/100))/(I21+(J21/100)))</f>
        <v>#DIV/0!</v>
      </c>
      <c r="AN21" s="207">
        <f>AO21+AP21/60</f>
        <v>0</v>
      </c>
      <c r="AO21" s="185"/>
      <c r="AP21" s="185"/>
      <c r="AQ21" s="281"/>
      <c r="AR21" s="188" t="e">
        <f>((AO21+(AP21/100))/(N21+(O21/100)))</f>
        <v>#DIV/0!</v>
      </c>
      <c r="AS21" s="207">
        <f>AT21+AU21/60</f>
        <v>0</v>
      </c>
      <c r="AT21" s="185"/>
      <c r="AU21" s="185"/>
      <c r="AV21" s="281"/>
      <c r="AW21" s="188" t="e">
        <f>((AT21+(AU21/100))/(S21+(T21/100)))</f>
        <v>#DIV/0!</v>
      </c>
      <c r="AX21" s="207">
        <f>AY21+AZ21/60</f>
        <v>0</v>
      </c>
      <c r="AY21" s="185"/>
      <c r="AZ21" s="185"/>
      <c r="BA21" s="281"/>
      <c r="BB21" s="188" t="e">
        <f>((AY21+(AZ21/100))/(X21+(Y21/100)))</f>
        <v>#DIV/0!</v>
      </c>
      <c r="BC21" s="207">
        <f>BD21+BE21/60</f>
        <v>0</v>
      </c>
      <c r="BD21" s="185"/>
      <c r="BE21" s="185"/>
      <c r="BF21" s="281"/>
      <c r="BG21" s="188">
        <f>((BD21+(BE21/100))/(AC21+(AD21/100)))</f>
        <v>0</v>
      </c>
      <c r="BH21" s="207">
        <f>BI21+BJ21/60</f>
        <v>0</v>
      </c>
      <c r="BI21" s="185"/>
      <c r="BJ21" s="185"/>
      <c r="BK21" s="281"/>
      <c r="BL21" s="188">
        <f>((BI21+(BJ21/100))/(AH21+(AI21/100)))</f>
        <v>0</v>
      </c>
      <c r="BM21" s="207">
        <f>BN21+BO21/60</f>
        <v>0</v>
      </c>
      <c r="BN21" s="185"/>
      <c r="BO21" s="185"/>
      <c r="BP21" s="281"/>
      <c r="BQ21" s="188" t="e">
        <f>((BN21+(BO21/100))/(AM21+(AN21/100)))</f>
        <v>#DIV/0!</v>
      </c>
      <c r="BR21" s="207">
        <f>BS21+BT21/60</f>
        <v>0</v>
      </c>
      <c r="BS21" s="185"/>
      <c r="BT21" s="185"/>
      <c r="BU21" s="281"/>
      <c r="BV21" s="188" t="e">
        <f>((BS21+(BT21/100))/(AR21+(AS21/100)))</f>
        <v>#DIV/0!</v>
      </c>
      <c r="BW21" s="207">
        <f>BX21+BY21/60</f>
        <v>0</v>
      </c>
      <c r="BX21" s="185"/>
      <c r="BY21" s="185"/>
      <c r="BZ21" s="281"/>
      <c r="CA21" s="188" t="e">
        <f>((BX21+(BY21/100))/(AW21+(AX21/100)))</f>
        <v>#DIV/0!</v>
      </c>
      <c r="CB21" s="207">
        <f>CC21+CD21/60</f>
        <v>0</v>
      </c>
      <c r="CC21" s="185"/>
      <c r="CD21" s="185"/>
      <c r="CE21" s="281"/>
      <c r="CF21" s="188" t="e">
        <f>((CC21+(CD21/100))/(BB21+(BC21/100)))</f>
        <v>#DIV/0!</v>
      </c>
      <c r="CG21" s="207">
        <f>CH21+CI21/60</f>
        <v>0</v>
      </c>
      <c r="CH21" s="185"/>
      <c r="CI21" s="185"/>
      <c r="CJ21" s="281"/>
      <c r="CK21" s="188" t="e">
        <f>((CH21+(CI21/100))/(BG21+(BH21/100)))</f>
        <v>#DIV/0!</v>
      </c>
    </row>
    <row r="22" spans="1:89" x14ac:dyDescent="0.25">
      <c r="A22" s="7" t="s">
        <v>75</v>
      </c>
      <c r="B22" s="85" t="s">
        <v>90</v>
      </c>
      <c r="C22" s="97"/>
      <c r="D22" s="185">
        <f t="shared" ref="D22:D23" si="31">TRUNC(C22)</f>
        <v>0</v>
      </c>
      <c r="E22" s="278">
        <f t="shared" ref="E22:E23" si="32">10000/60*(C22-D22)</f>
        <v>0</v>
      </c>
      <c r="F22" s="180"/>
      <c r="G22" s="50"/>
      <c r="H22" s="105"/>
      <c r="I22" s="87"/>
      <c r="J22" s="97"/>
      <c r="K22" s="50"/>
      <c r="L22" s="105"/>
      <c r="M22" s="160"/>
      <c r="N22" s="97"/>
      <c r="O22" s="50"/>
      <c r="P22" s="105"/>
      <c r="Q22" s="182"/>
      <c r="R22" s="207"/>
      <c r="S22" s="50"/>
      <c r="T22" s="105"/>
      <c r="U22" s="182"/>
      <c r="V22" s="207"/>
      <c r="W22" s="50"/>
      <c r="X22" s="105"/>
      <c r="Y22" s="182"/>
      <c r="Z22" s="207"/>
      <c r="AA22" s="50"/>
      <c r="AB22" s="105"/>
      <c r="AC22" s="182"/>
      <c r="AD22" s="207">
        <f t="shared" ref="AD22:AD32" si="33">AE22+AF22/60</f>
        <v>0</v>
      </c>
      <c r="AE22" s="185"/>
      <c r="AF22" s="278"/>
      <c r="AG22" s="281"/>
      <c r="AH22" s="182"/>
      <c r="AI22" s="207">
        <f t="shared" ref="AI22:AI65" si="34">AJ22+AK22/60</f>
        <v>0</v>
      </c>
      <c r="AJ22" s="185"/>
      <c r="AK22" s="278"/>
      <c r="AL22" s="281"/>
      <c r="AM22" s="182"/>
      <c r="AN22" s="207">
        <f t="shared" ref="AN22:AN32" si="35">AO22+AP22/60</f>
        <v>0</v>
      </c>
      <c r="AO22" s="185"/>
      <c r="AP22" s="278"/>
      <c r="AQ22" s="281"/>
      <c r="AR22" s="182"/>
      <c r="AS22" s="207">
        <f t="shared" ref="AS22:AS32" si="36">AT22+AU22/60</f>
        <v>0</v>
      </c>
      <c r="AT22" s="185"/>
      <c r="AU22" s="278"/>
      <c r="AV22" s="281"/>
      <c r="AW22" s="182"/>
      <c r="AX22" s="207">
        <f t="shared" ref="AX22:AX32" si="37">AY22+AZ22/60</f>
        <v>0</v>
      </c>
      <c r="AY22" s="185"/>
      <c r="AZ22" s="278"/>
      <c r="BA22" s="281"/>
      <c r="BB22" s="182"/>
      <c r="BC22" s="207">
        <f t="shared" ref="BC22:BC32" si="38">BD22+BE22/60</f>
        <v>0</v>
      </c>
      <c r="BD22" s="185"/>
      <c r="BE22" s="278"/>
      <c r="BF22" s="281"/>
      <c r="BG22" s="182"/>
      <c r="BH22" s="207">
        <f t="shared" ref="BH22:BH32" si="39">BI22+BJ22/60</f>
        <v>0</v>
      </c>
      <c r="BI22" s="185"/>
      <c r="BJ22" s="278"/>
      <c r="BK22" s="281"/>
      <c r="BL22" s="182"/>
      <c r="BM22" s="207">
        <f t="shared" ref="BM22:BM32" si="40">BN22+BO22/60</f>
        <v>0</v>
      </c>
      <c r="BN22" s="185"/>
      <c r="BO22" s="278"/>
      <c r="BP22" s="281"/>
      <c r="BQ22" s="188"/>
      <c r="BR22" s="207">
        <f t="shared" ref="BR22:BR32" si="41">BS22+BT22/60</f>
        <v>0</v>
      </c>
      <c r="BS22" s="185"/>
      <c r="BT22" s="278"/>
      <c r="BU22" s="281"/>
      <c r="BV22" s="182"/>
      <c r="BW22" s="207">
        <f t="shared" ref="BW22:BW32" si="42">BX22+BY22/60</f>
        <v>0</v>
      </c>
      <c r="BX22" s="185"/>
      <c r="BY22" s="278"/>
      <c r="BZ22" s="281"/>
      <c r="CA22" s="182"/>
      <c r="CB22" s="207">
        <f t="shared" ref="CB22:CB32" si="43">CC22+CD22/60</f>
        <v>0</v>
      </c>
      <c r="CC22" s="185"/>
      <c r="CD22" s="278"/>
      <c r="CE22" s="281"/>
      <c r="CF22" s="182"/>
      <c r="CG22" s="207">
        <f t="shared" ref="CG22:CG32" si="44">CH22+CI22/60</f>
        <v>0</v>
      </c>
      <c r="CH22" s="185"/>
      <c r="CI22" s="278"/>
      <c r="CJ22" s="281"/>
      <c r="CK22" s="182"/>
    </row>
    <row r="23" spans="1:89" x14ac:dyDescent="0.25">
      <c r="A23" s="154" t="s">
        <v>74</v>
      </c>
      <c r="B23" s="170" t="s">
        <v>88</v>
      </c>
      <c r="C23" s="200">
        <v>55.06</v>
      </c>
      <c r="D23" s="185">
        <f t="shared" si="31"/>
        <v>55</v>
      </c>
      <c r="E23" s="278">
        <f t="shared" si="32"/>
        <v>10.000000000000378</v>
      </c>
      <c r="F23" s="180"/>
      <c r="G23" s="50"/>
      <c r="H23" s="50"/>
      <c r="I23" s="87"/>
      <c r="J23" s="97">
        <f t="shared" ref="J23:J53" si="45">K23+L23/60</f>
        <v>41.93333333333333</v>
      </c>
      <c r="K23" s="50">
        <v>41</v>
      </c>
      <c r="L23" s="50">
        <v>56</v>
      </c>
      <c r="M23" s="126"/>
      <c r="N23" s="97">
        <f t="shared" si="12"/>
        <v>58.033333333333331</v>
      </c>
      <c r="O23" s="50">
        <v>58</v>
      </c>
      <c r="P23" s="50">
        <v>2</v>
      </c>
      <c r="Q23" s="182"/>
      <c r="R23" s="207"/>
      <c r="S23" s="50"/>
      <c r="T23" s="50"/>
      <c r="U23" s="182"/>
      <c r="V23" s="207"/>
      <c r="W23" s="50"/>
      <c r="X23" s="50"/>
      <c r="Y23" s="182"/>
      <c r="Z23" s="207"/>
      <c r="AA23" s="50"/>
      <c r="AB23" s="50"/>
      <c r="AC23" s="182"/>
      <c r="AD23" s="207">
        <f t="shared" si="33"/>
        <v>0</v>
      </c>
      <c r="AE23" s="185"/>
      <c r="AF23" s="278"/>
      <c r="AG23" s="281"/>
      <c r="AH23" s="182"/>
      <c r="AI23" s="207">
        <f t="shared" si="34"/>
        <v>0</v>
      </c>
      <c r="AJ23" s="185"/>
      <c r="AK23" s="278"/>
      <c r="AL23" s="281"/>
      <c r="AM23" s="182"/>
      <c r="AN23" s="207">
        <f t="shared" si="35"/>
        <v>0</v>
      </c>
      <c r="AO23" s="185"/>
      <c r="AP23" s="278"/>
      <c r="AQ23" s="281"/>
      <c r="AR23" s="182"/>
      <c r="AS23" s="207">
        <f t="shared" si="36"/>
        <v>0</v>
      </c>
      <c r="AT23" s="185"/>
      <c r="AU23" s="278"/>
      <c r="AV23" s="281"/>
      <c r="AW23" s="182"/>
      <c r="AX23" s="207">
        <f t="shared" si="37"/>
        <v>0</v>
      </c>
      <c r="AY23" s="185"/>
      <c r="AZ23" s="278"/>
      <c r="BA23" s="281"/>
      <c r="BB23" s="182"/>
      <c r="BC23" s="207">
        <f t="shared" si="38"/>
        <v>0</v>
      </c>
      <c r="BD23" s="185"/>
      <c r="BE23" s="278"/>
      <c r="BF23" s="281"/>
      <c r="BG23" s="182"/>
      <c r="BH23" s="207">
        <f t="shared" si="39"/>
        <v>0</v>
      </c>
      <c r="BI23" s="185"/>
      <c r="BJ23" s="278"/>
      <c r="BK23" s="281"/>
      <c r="BL23" s="182"/>
      <c r="BM23" s="207">
        <f t="shared" si="40"/>
        <v>0</v>
      </c>
      <c r="BN23" s="185"/>
      <c r="BO23" s="278"/>
      <c r="BP23" s="281"/>
      <c r="BQ23" s="188"/>
      <c r="BR23" s="207">
        <f t="shared" si="41"/>
        <v>0</v>
      </c>
      <c r="BS23" s="185"/>
      <c r="BT23" s="278"/>
      <c r="BU23" s="281"/>
      <c r="BV23" s="182"/>
      <c r="BW23" s="207">
        <f t="shared" si="42"/>
        <v>0</v>
      </c>
      <c r="BX23" s="185"/>
      <c r="BY23" s="278"/>
      <c r="BZ23" s="281"/>
      <c r="CA23" s="182"/>
      <c r="CB23" s="207">
        <f t="shared" si="43"/>
        <v>0</v>
      </c>
      <c r="CC23" s="185"/>
      <c r="CD23" s="278"/>
      <c r="CE23" s="281"/>
      <c r="CF23" s="182"/>
      <c r="CG23" s="207">
        <f t="shared" si="44"/>
        <v>0</v>
      </c>
      <c r="CH23" s="185"/>
      <c r="CI23" s="278"/>
      <c r="CJ23" s="281"/>
      <c r="CK23" s="182"/>
    </row>
    <row r="24" spans="1:89" x14ac:dyDescent="0.25">
      <c r="A24" s="154" t="s">
        <v>25</v>
      </c>
      <c r="B24" s="170" t="s">
        <v>149</v>
      </c>
      <c r="C24" s="217">
        <v>54.62</v>
      </c>
      <c r="D24" s="193"/>
      <c r="E24" s="160"/>
      <c r="F24" s="180"/>
      <c r="G24" s="50"/>
      <c r="H24" s="50"/>
      <c r="I24" s="87"/>
      <c r="J24" s="97"/>
      <c r="K24" s="50"/>
      <c r="L24" s="50"/>
      <c r="M24" s="160"/>
      <c r="N24" s="97"/>
      <c r="O24" s="50"/>
      <c r="P24" s="50"/>
      <c r="Q24" s="182"/>
      <c r="R24" s="207">
        <f t="shared" ref="R24:R31" si="46">S24+T24/60</f>
        <v>43.68333333333333</v>
      </c>
      <c r="S24" s="50">
        <v>43</v>
      </c>
      <c r="T24" s="50">
        <v>41</v>
      </c>
      <c r="U24" s="218"/>
      <c r="V24" s="207"/>
      <c r="W24" s="50"/>
      <c r="X24" s="50"/>
      <c r="Y24" s="182"/>
      <c r="Z24" s="207"/>
      <c r="AA24" s="50"/>
      <c r="AB24" s="50"/>
      <c r="AC24" s="182"/>
      <c r="AD24" s="207">
        <f t="shared" si="33"/>
        <v>0</v>
      </c>
      <c r="AE24" s="185"/>
      <c r="AF24" s="278"/>
      <c r="AG24" s="281"/>
      <c r="AH24" s="182"/>
      <c r="AI24" s="207">
        <f t="shared" si="34"/>
        <v>0</v>
      </c>
      <c r="AJ24" s="185"/>
      <c r="AK24" s="278"/>
      <c r="AL24" s="281"/>
      <c r="AM24" s="182"/>
      <c r="AN24" s="207">
        <f t="shared" si="35"/>
        <v>0</v>
      </c>
      <c r="AO24" s="185"/>
      <c r="AP24" s="278"/>
      <c r="AQ24" s="281"/>
      <c r="AR24" s="182"/>
      <c r="AS24" s="207">
        <f t="shared" si="36"/>
        <v>0</v>
      </c>
      <c r="AT24" s="185"/>
      <c r="AU24" s="278"/>
      <c r="AV24" s="281"/>
      <c r="AW24" s="182"/>
      <c r="AX24" s="207">
        <f t="shared" si="37"/>
        <v>0</v>
      </c>
      <c r="AY24" s="185"/>
      <c r="AZ24" s="278"/>
      <c r="BA24" s="281"/>
      <c r="BB24" s="182"/>
      <c r="BC24" s="207">
        <f t="shared" si="38"/>
        <v>0</v>
      </c>
      <c r="BD24" s="185"/>
      <c r="BE24" s="278"/>
      <c r="BF24" s="281"/>
      <c r="BG24" s="182"/>
      <c r="BH24" s="207">
        <f t="shared" si="39"/>
        <v>0</v>
      </c>
      <c r="BI24" s="185"/>
      <c r="BJ24" s="278"/>
      <c r="BK24" s="281"/>
      <c r="BL24" s="182"/>
      <c r="BM24" s="207">
        <f t="shared" si="40"/>
        <v>0</v>
      </c>
      <c r="BN24" s="185"/>
      <c r="BO24" s="278"/>
      <c r="BP24" s="281"/>
      <c r="BQ24" s="188"/>
      <c r="BR24" s="207">
        <f t="shared" si="41"/>
        <v>0</v>
      </c>
      <c r="BS24" s="185"/>
      <c r="BT24" s="278"/>
      <c r="BU24" s="281"/>
      <c r="BV24" s="182"/>
      <c r="BW24" s="207">
        <f t="shared" si="42"/>
        <v>0</v>
      </c>
      <c r="BX24" s="185"/>
      <c r="BY24" s="278"/>
      <c r="BZ24" s="281"/>
      <c r="CA24" s="182"/>
      <c r="CB24" s="207">
        <f t="shared" si="43"/>
        <v>0</v>
      </c>
      <c r="CC24" s="185"/>
      <c r="CD24" s="278"/>
      <c r="CE24" s="281"/>
      <c r="CF24" s="182"/>
      <c r="CG24" s="207">
        <f t="shared" si="44"/>
        <v>0</v>
      </c>
      <c r="CH24" s="185"/>
      <c r="CI24" s="278"/>
      <c r="CJ24" s="281"/>
      <c r="CK24" s="182"/>
    </row>
    <row r="25" spans="1:89" x14ac:dyDescent="0.25">
      <c r="A25" s="154" t="s">
        <v>147</v>
      </c>
      <c r="B25" s="170" t="s">
        <v>148</v>
      </c>
      <c r="C25" s="200">
        <v>48.95</v>
      </c>
      <c r="D25" s="193"/>
      <c r="E25" s="160"/>
      <c r="F25" s="180"/>
      <c r="G25" s="114"/>
      <c r="H25" s="50"/>
      <c r="I25" s="87"/>
      <c r="J25" s="97">
        <f t="shared" si="45"/>
        <v>37.283333333333331</v>
      </c>
      <c r="K25" s="165">
        <v>37</v>
      </c>
      <c r="L25" s="50">
        <v>17</v>
      </c>
      <c r="M25" s="126"/>
      <c r="N25" s="97"/>
      <c r="O25" s="165"/>
      <c r="P25" s="50"/>
      <c r="Q25" s="182"/>
      <c r="R25" s="207"/>
      <c r="S25" s="165"/>
      <c r="T25" s="50"/>
      <c r="U25" s="182"/>
      <c r="V25" s="207"/>
      <c r="W25" s="165"/>
      <c r="X25" s="50"/>
      <c r="Y25" s="182"/>
      <c r="Z25" s="207"/>
      <c r="AA25" s="165"/>
      <c r="AB25" s="50"/>
      <c r="AC25" s="182"/>
      <c r="AD25" s="207">
        <f t="shared" si="33"/>
        <v>0</v>
      </c>
      <c r="AE25" s="185"/>
      <c r="AF25" s="278"/>
      <c r="AG25" s="281"/>
      <c r="AH25" s="182"/>
      <c r="AI25" s="207">
        <f t="shared" si="34"/>
        <v>0</v>
      </c>
      <c r="AJ25" s="185"/>
      <c r="AK25" s="278"/>
      <c r="AL25" s="281"/>
      <c r="AM25" s="182"/>
      <c r="AN25" s="207">
        <f t="shared" si="35"/>
        <v>0</v>
      </c>
      <c r="AO25" s="185"/>
      <c r="AP25" s="278"/>
      <c r="AQ25" s="281"/>
      <c r="AR25" s="182"/>
      <c r="AS25" s="207">
        <f t="shared" si="36"/>
        <v>0</v>
      </c>
      <c r="AT25" s="185"/>
      <c r="AU25" s="278"/>
      <c r="AV25" s="281"/>
      <c r="AW25" s="182"/>
      <c r="AX25" s="207">
        <f t="shared" si="37"/>
        <v>0</v>
      </c>
      <c r="AY25" s="185"/>
      <c r="AZ25" s="278"/>
      <c r="BA25" s="281"/>
      <c r="BB25" s="182"/>
      <c r="BC25" s="207">
        <f t="shared" si="38"/>
        <v>0</v>
      </c>
      <c r="BD25" s="185"/>
      <c r="BE25" s="278"/>
      <c r="BF25" s="281"/>
      <c r="BG25" s="182"/>
      <c r="BH25" s="207">
        <f t="shared" si="39"/>
        <v>0</v>
      </c>
      <c r="BI25" s="185"/>
      <c r="BJ25" s="278"/>
      <c r="BK25" s="281"/>
      <c r="BL25" s="182"/>
      <c r="BM25" s="207">
        <f t="shared" si="40"/>
        <v>0</v>
      </c>
      <c r="BN25" s="185"/>
      <c r="BO25" s="278"/>
      <c r="BP25" s="281"/>
      <c r="BQ25" s="188"/>
      <c r="BR25" s="207">
        <f t="shared" si="41"/>
        <v>0</v>
      </c>
      <c r="BS25" s="185"/>
      <c r="BT25" s="278"/>
      <c r="BU25" s="281"/>
      <c r="BV25" s="182"/>
      <c r="BW25" s="207">
        <f t="shared" si="42"/>
        <v>0</v>
      </c>
      <c r="BX25" s="185"/>
      <c r="BY25" s="278"/>
      <c r="BZ25" s="281"/>
      <c r="CA25" s="182"/>
      <c r="CB25" s="207">
        <f t="shared" si="43"/>
        <v>0</v>
      </c>
      <c r="CC25" s="185"/>
      <c r="CD25" s="278"/>
      <c r="CE25" s="281"/>
      <c r="CF25" s="182"/>
      <c r="CG25" s="207">
        <f t="shared" si="44"/>
        <v>0</v>
      </c>
      <c r="CH25" s="185"/>
      <c r="CI25" s="278"/>
      <c r="CJ25" s="281"/>
      <c r="CK25" s="182"/>
    </row>
    <row r="26" spans="1:89" x14ac:dyDescent="0.25">
      <c r="A26" s="7" t="s">
        <v>26</v>
      </c>
      <c r="B26" s="85" t="s">
        <v>83</v>
      </c>
      <c r="C26" s="97"/>
      <c r="D26" s="193"/>
      <c r="E26" s="160"/>
      <c r="F26" s="180"/>
      <c r="G26" s="114"/>
      <c r="H26" s="50"/>
      <c r="I26" s="87"/>
      <c r="J26" s="97"/>
      <c r="K26" s="114"/>
      <c r="L26" s="50"/>
      <c r="M26" s="160"/>
      <c r="N26" s="97"/>
      <c r="O26" s="114"/>
      <c r="P26" s="50"/>
      <c r="Q26" s="182"/>
      <c r="R26" s="207"/>
      <c r="S26" s="114"/>
      <c r="T26" s="50"/>
      <c r="U26" s="182"/>
      <c r="V26" s="207"/>
      <c r="W26" s="114"/>
      <c r="X26" s="50"/>
      <c r="Y26" s="182"/>
      <c r="Z26" s="207"/>
      <c r="AA26" s="114"/>
      <c r="AB26" s="50"/>
      <c r="AC26" s="182"/>
      <c r="AD26" s="207">
        <f t="shared" si="33"/>
        <v>0</v>
      </c>
      <c r="AE26" s="185"/>
      <c r="AF26" s="278"/>
      <c r="AG26" s="281"/>
      <c r="AH26" s="182"/>
      <c r="AI26" s="207">
        <f t="shared" si="34"/>
        <v>0</v>
      </c>
      <c r="AJ26" s="185"/>
      <c r="AK26" s="278"/>
      <c r="AL26" s="281"/>
      <c r="AM26" s="182"/>
      <c r="AN26" s="207">
        <f t="shared" si="35"/>
        <v>0</v>
      </c>
      <c r="AO26" s="185"/>
      <c r="AP26" s="278"/>
      <c r="AQ26" s="281"/>
      <c r="AR26" s="182"/>
      <c r="AS26" s="207">
        <f t="shared" si="36"/>
        <v>0</v>
      </c>
      <c r="AT26" s="185"/>
      <c r="AU26" s="278"/>
      <c r="AV26" s="281"/>
      <c r="AW26" s="182"/>
      <c r="AX26" s="207">
        <f t="shared" si="37"/>
        <v>0</v>
      </c>
      <c r="AY26" s="185"/>
      <c r="AZ26" s="278"/>
      <c r="BA26" s="281"/>
      <c r="BB26" s="182"/>
      <c r="BC26" s="207">
        <f t="shared" si="38"/>
        <v>0</v>
      </c>
      <c r="BD26" s="185"/>
      <c r="BE26" s="278"/>
      <c r="BF26" s="281"/>
      <c r="BG26" s="182"/>
      <c r="BH26" s="207">
        <f t="shared" si="39"/>
        <v>0</v>
      </c>
      <c r="BI26" s="185"/>
      <c r="BJ26" s="278"/>
      <c r="BK26" s="281"/>
      <c r="BL26" s="182"/>
      <c r="BM26" s="207">
        <f t="shared" si="40"/>
        <v>0</v>
      </c>
      <c r="BN26" s="185"/>
      <c r="BO26" s="278"/>
      <c r="BP26" s="281"/>
      <c r="BQ26" s="188"/>
      <c r="BR26" s="207">
        <f t="shared" si="41"/>
        <v>0</v>
      </c>
      <c r="BS26" s="185"/>
      <c r="BT26" s="278"/>
      <c r="BU26" s="281"/>
      <c r="BV26" s="182"/>
      <c r="BW26" s="207">
        <f t="shared" si="42"/>
        <v>0</v>
      </c>
      <c r="BX26" s="185"/>
      <c r="BY26" s="278"/>
      <c r="BZ26" s="281"/>
      <c r="CA26" s="182"/>
      <c r="CB26" s="207">
        <f t="shared" si="43"/>
        <v>0</v>
      </c>
      <c r="CC26" s="185"/>
      <c r="CD26" s="278"/>
      <c r="CE26" s="281"/>
      <c r="CF26" s="182"/>
      <c r="CG26" s="207">
        <f t="shared" si="44"/>
        <v>0</v>
      </c>
      <c r="CH26" s="185"/>
      <c r="CI26" s="278"/>
      <c r="CJ26" s="281"/>
      <c r="CK26" s="182"/>
    </row>
    <row r="27" spans="1:89" x14ac:dyDescent="0.25">
      <c r="A27" s="154" t="s">
        <v>57</v>
      </c>
      <c r="B27" s="170" t="s">
        <v>108</v>
      </c>
      <c r="C27" s="200">
        <v>53.22</v>
      </c>
      <c r="D27" s="193"/>
      <c r="E27" s="160"/>
      <c r="F27" s="180"/>
      <c r="G27" s="114"/>
      <c r="H27" s="50"/>
      <c r="I27" s="87"/>
      <c r="J27" s="97">
        <f t="shared" si="45"/>
        <v>40.533333333333331</v>
      </c>
      <c r="K27" s="165">
        <v>40</v>
      </c>
      <c r="L27" s="50">
        <v>32</v>
      </c>
      <c r="M27" s="126"/>
      <c r="N27" s="97"/>
      <c r="O27" s="165"/>
      <c r="P27" s="50"/>
      <c r="Q27" s="182"/>
      <c r="R27" s="207"/>
      <c r="S27" s="165"/>
      <c r="T27" s="50"/>
      <c r="U27" s="182"/>
      <c r="V27" s="207"/>
      <c r="W27" s="165"/>
      <c r="X27" s="50"/>
      <c r="Y27" s="182"/>
      <c r="Z27" s="207"/>
      <c r="AA27" s="165"/>
      <c r="AB27" s="50"/>
      <c r="AC27" s="182"/>
      <c r="AD27" s="207">
        <f t="shared" si="33"/>
        <v>0</v>
      </c>
      <c r="AE27" s="185"/>
      <c r="AF27" s="278"/>
      <c r="AG27" s="281"/>
      <c r="AH27" s="182"/>
      <c r="AI27" s="207">
        <f t="shared" si="34"/>
        <v>0</v>
      </c>
      <c r="AJ27" s="185"/>
      <c r="AK27" s="278"/>
      <c r="AL27" s="281"/>
      <c r="AM27" s="182"/>
      <c r="AN27" s="207">
        <f t="shared" si="35"/>
        <v>0</v>
      </c>
      <c r="AO27" s="185"/>
      <c r="AP27" s="278"/>
      <c r="AQ27" s="281"/>
      <c r="AR27" s="182"/>
      <c r="AS27" s="207">
        <f t="shared" si="36"/>
        <v>0</v>
      </c>
      <c r="AT27" s="185"/>
      <c r="AU27" s="278"/>
      <c r="AV27" s="281"/>
      <c r="AW27" s="182"/>
      <c r="AX27" s="207">
        <f t="shared" si="37"/>
        <v>0</v>
      </c>
      <c r="AY27" s="185"/>
      <c r="AZ27" s="278"/>
      <c r="BA27" s="281"/>
      <c r="BB27" s="182"/>
      <c r="BC27" s="207">
        <f t="shared" si="38"/>
        <v>0</v>
      </c>
      <c r="BD27" s="185"/>
      <c r="BE27" s="278"/>
      <c r="BF27" s="281"/>
      <c r="BG27" s="182"/>
      <c r="BH27" s="207">
        <f t="shared" si="39"/>
        <v>0</v>
      </c>
      <c r="BI27" s="185"/>
      <c r="BJ27" s="278"/>
      <c r="BK27" s="281"/>
      <c r="BL27" s="182"/>
      <c r="BM27" s="207">
        <f t="shared" si="40"/>
        <v>0</v>
      </c>
      <c r="BN27" s="185"/>
      <c r="BO27" s="278"/>
      <c r="BP27" s="281"/>
      <c r="BQ27" s="188"/>
      <c r="BR27" s="207">
        <f t="shared" si="41"/>
        <v>0</v>
      </c>
      <c r="BS27" s="185"/>
      <c r="BT27" s="278"/>
      <c r="BU27" s="281"/>
      <c r="BV27" s="182"/>
      <c r="BW27" s="207">
        <f t="shared" si="42"/>
        <v>0</v>
      </c>
      <c r="BX27" s="185"/>
      <c r="BY27" s="278"/>
      <c r="BZ27" s="281"/>
      <c r="CA27" s="182"/>
      <c r="CB27" s="207">
        <f t="shared" si="43"/>
        <v>0</v>
      </c>
      <c r="CC27" s="185"/>
      <c r="CD27" s="278"/>
      <c r="CE27" s="281"/>
      <c r="CF27" s="182"/>
      <c r="CG27" s="207">
        <f t="shared" si="44"/>
        <v>0</v>
      </c>
      <c r="CH27" s="185"/>
      <c r="CI27" s="278"/>
      <c r="CJ27" s="281"/>
      <c r="CK27" s="182"/>
    </row>
    <row r="28" spans="1:89" x14ac:dyDescent="0.25">
      <c r="A28" s="7" t="s">
        <v>22</v>
      </c>
      <c r="B28" s="85" t="s">
        <v>118</v>
      </c>
      <c r="C28" s="97"/>
      <c r="D28" s="193"/>
      <c r="E28" s="160"/>
      <c r="F28" s="180"/>
      <c r="G28" s="114"/>
      <c r="H28" s="50"/>
      <c r="I28" s="87"/>
      <c r="J28" s="97"/>
      <c r="K28" s="114"/>
      <c r="L28" s="50"/>
      <c r="M28" s="160"/>
      <c r="N28" s="97"/>
      <c r="O28" s="114"/>
      <c r="P28" s="50"/>
      <c r="Q28" s="182"/>
      <c r="R28" s="207"/>
      <c r="S28" s="114"/>
      <c r="T28" s="50"/>
      <c r="U28" s="182"/>
      <c r="V28" s="207"/>
      <c r="W28" s="114"/>
      <c r="X28" s="50"/>
      <c r="Y28" s="182"/>
      <c r="Z28" s="207"/>
      <c r="AA28" s="114"/>
      <c r="AB28" s="50"/>
      <c r="AC28" s="182"/>
      <c r="AD28" s="207">
        <f t="shared" si="33"/>
        <v>0</v>
      </c>
      <c r="AE28" s="185"/>
      <c r="AF28" s="278"/>
      <c r="AG28" s="281"/>
      <c r="AH28" s="182"/>
      <c r="AI28" s="207">
        <f t="shared" si="34"/>
        <v>0</v>
      </c>
      <c r="AJ28" s="185"/>
      <c r="AK28" s="278"/>
      <c r="AL28" s="281"/>
      <c r="AM28" s="182"/>
      <c r="AN28" s="207">
        <f t="shared" si="35"/>
        <v>0</v>
      </c>
      <c r="AO28" s="185"/>
      <c r="AP28" s="278"/>
      <c r="AQ28" s="281"/>
      <c r="AR28" s="182"/>
      <c r="AS28" s="207">
        <f t="shared" si="36"/>
        <v>0</v>
      </c>
      <c r="AT28" s="185"/>
      <c r="AU28" s="278"/>
      <c r="AV28" s="281"/>
      <c r="AW28" s="182"/>
      <c r="AX28" s="207">
        <f t="shared" si="37"/>
        <v>0</v>
      </c>
      <c r="AY28" s="185"/>
      <c r="AZ28" s="278"/>
      <c r="BA28" s="281"/>
      <c r="BB28" s="182"/>
      <c r="BC28" s="207">
        <f t="shared" si="38"/>
        <v>0</v>
      </c>
      <c r="BD28" s="185"/>
      <c r="BE28" s="278"/>
      <c r="BF28" s="281"/>
      <c r="BG28" s="182"/>
      <c r="BH28" s="207">
        <f t="shared" si="39"/>
        <v>0</v>
      </c>
      <c r="BI28" s="185"/>
      <c r="BJ28" s="278"/>
      <c r="BK28" s="281"/>
      <c r="BL28" s="182"/>
      <c r="BM28" s="207">
        <f t="shared" si="40"/>
        <v>0</v>
      </c>
      <c r="BN28" s="185"/>
      <c r="BO28" s="278"/>
      <c r="BP28" s="281"/>
      <c r="BQ28" s="188"/>
      <c r="BR28" s="207">
        <f t="shared" si="41"/>
        <v>0</v>
      </c>
      <c r="BS28" s="185"/>
      <c r="BT28" s="278"/>
      <c r="BU28" s="281"/>
      <c r="BV28" s="182"/>
      <c r="BW28" s="207">
        <f t="shared" si="42"/>
        <v>0</v>
      </c>
      <c r="BX28" s="185"/>
      <c r="BY28" s="278"/>
      <c r="BZ28" s="281"/>
      <c r="CA28" s="182"/>
      <c r="CB28" s="207">
        <f t="shared" si="43"/>
        <v>0</v>
      </c>
      <c r="CC28" s="185"/>
      <c r="CD28" s="278"/>
      <c r="CE28" s="281"/>
      <c r="CF28" s="182"/>
      <c r="CG28" s="207">
        <f t="shared" si="44"/>
        <v>0</v>
      </c>
      <c r="CH28" s="185"/>
      <c r="CI28" s="278"/>
      <c r="CJ28" s="281"/>
      <c r="CK28" s="182"/>
    </row>
    <row r="29" spans="1:89" x14ac:dyDescent="0.25">
      <c r="A29" s="154" t="s">
        <v>23</v>
      </c>
      <c r="B29" s="170" t="s">
        <v>80</v>
      </c>
      <c r="C29" s="187">
        <v>46.37</v>
      </c>
      <c r="D29" s="193"/>
      <c r="E29" s="160"/>
      <c r="F29" s="180">
        <f>G29+H29/60</f>
        <v>51.93333333333333</v>
      </c>
      <c r="G29" s="165">
        <v>51</v>
      </c>
      <c r="H29" s="165">
        <v>56</v>
      </c>
      <c r="I29" s="214"/>
      <c r="J29" s="97">
        <f t="shared" si="45"/>
        <v>36.06666666666667</v>
      </c>
      <c r="K29" s="165">
        <v>36</v>
      </c>
      <c r="L29" s="165">
        <v>4</v>
      </c>
      <c r="M29" s="182"/>
      <c r="N29" s="97"/>
      <c r="O29" s="165"/>
      <c r="P29" s="165"/>
      <c r="Q29" s="182"/>
      <c r="R29" s="207"/>
      <c r="S29" s="165"/>
      <c r="T29" s="165"/>
      <c r="U29" s="182"/>
      <c r="V29" s="207"/>
      <c r="W29" s="165"/>
      <c r="X29" s="165"/>
      <c r="Y29" s="182"/>
      <c r="Z29" s="207"/>
      <c r="AA29" s="165"/>
      <c r="AB29" s="165"/>
      <c r="AC29" s="182"/>
      <c r="AD29" s="207">
        <f t="shared" si="33"/>
        <v>0</v>
      </c>
      <c r="AE29" s="185"/>
      <c r="AF29" s="278"/>
      <c r="AG29" s="281"/>
      <c r="AH29" s="182"/>
      <c r="AI29" s="207">
        <f t="shared" si="34"/>
        <v>0</v>
      </c>
      <c r="AJ29" s="185"/>
      <c r="AK29" s="278"/>
      <c r="AL29" s="281"/>
      <c r="AM29" s="182"/>
      <c r="AN29" s="207">
        <f t="shared" si="35"/>
        <v>0</v>
      </c>
      <c r="AO29" s="185"/>
      <c r="AP29" s="278"/>
      <c r="AQ29" s="281"/>
      <c r="AR29" s="182"/>
      <c r="AS29" s="207">
        <f t="shared" si="36"/>
        <v>0</v>
      </c>
      <c r="AT29" s="185"/>
      <c r="AU29" s="278"/>
      <c r="AV29" s="281"/>
      <c r="AW29" s="182"/>
      <c r="AX29" s="207">
        <f t="shared" si="37"/>
        <v>0</v>
      </c>
      <c r="AY29" s="185"/>
      <c r="AZ29" s="278"/>
      <c r="BA29" s="281"/>
      <c r="BB29" s="182"/>
      <c r="BC29" s="207">
        <f t="shared" si="38"/>
        <v>0</v>
      </c>
      <c r="BD29" s="185"/>
      <c r="BE29" s="278"/>
      <c r="BF29" s="281"/>
      <c r="BG29" s="182"/>
      <c r="BH29" s="207">
        <f t="shared" si="39"/>
        <v>0</v>
      </c>
      <c r="BI29" s="185"/>
      <c r="BJ29" s="278"/>
      <c r="BK29" s="281"/>
      <c r="BL29" s="182"/>
      <c r="BM29" s="207">
        <f t="shared" si="40"/>
        <v>226.01666666666668</v>
      </c>
      <c r="BN29" s="185">
        <v>226</v>
      </c>
      <c r="BO29" s="278">
        <v>1</v>
      </c>
      <c r="BP29" s="286"/>
      <c r="BQ29" s="188"/>
      <c r="BR29" s="207">
        <f t="shared" si="41"/>
        <v>140.81666666666666</v>
      </c>
      <c r="BS29" s="185">
        <v>140</v>
      </c>
      <c r="BT29" s="278">
        <v>49</v>
      </c>
      <c r="BU29" s="281"/>
      <c r="BV29" s="182"/>
      <c r="BW29" s="207">
        <f t="shared" si="42"/>
        <v>0</v>
      </c>
      <c r="BX29" s="185"/>
      <c r="BY29" s="278"/>
      <c r="BZ29" s="281"/>
      <c r="CA29" s="182"/>
      <c r="CB29" s="207">
        <f t="shared" si="43"/>
        <v>0</v>
      </c>
      <c r="CC29" s="185"/>
      <c r="CD29" s="278"/>
      <c r="CE29" s="281"/>
      <c r="CF29" s="182"/>
      <c r="CG29" s="207">
        <f t="shared" si="44"/>
        <v>0</v>
      </c>
      <c r="CH29" s="185"/>
      <c r="CI29" s="278"/>
      <c r="CJ29" s="281"/>
      <c r="CK29" s="182"/>
    </row>
    <row r="30" spans="1:89" x14ac:dyDescent="0.25">
      <c r="A30" s="7" t="s">
        <v>29</v>
      </c>
      <c r="B30" s="85" t="s">
        <v>128</v>
      </c>
      <c r="C30" s="97"/>
      <c r="D30" s="193"/>
      <c r="E30" s="160"/>
      <c r="F30" s="180"/>
      <c r="G30" s="115"/>
      <c r="H30" s="50"/>
      <c r="I30" s="87"/>
      <c r="J30" s="97"/>
      <c r="K30" s="115"/>
      <c r="L30" s="50"/>
      <c r="M30" s="160"/>
      <c r="N30" s="97"/>
      <c r="O30" s="115"/>
      <c r="P30" s="50"/>
      <c r="Q30" s="182"/>
      <c r="R30" s="207"/>
      <c r="S30" s="115"/>
      <c r="T30" s="50"/>
      <c r="U30" s="182"/>
      <c r="V30" s="207"/>
      <c r="W30" s="115"/>
      <c r="X30" s="50"/>
      <c r="Y30" s="182"/>
      <c r="Z30" s="207"/>
      <c r="AA30" s="115"/>
      <c r="AB30" s="50"/>
      <c r="AC30" s="182"/>
      <c r="AD30" s="207">
        <f t="shared" si="33"/>
        <v>0</v>
      </c>
      <c r="AE30" s="185"/>
      <c r="AF30" s="278"/>
      <c r="AG30" s="281"/>
      <c r="AH30" s="182"/>
      <c r="AI30" s="207">
        <f t="shared" si="34"/>
        <v>0</v>
      </c>
      <c r="AJ30" s="185"/>
      <c r="AK30" s="278"/>
      <c r="AL30" s="281"/>
      <c r="AM30" s="182"/>
      <c r="AN30" s="207">
        <f t="shared" si="35"/>
        <v>0</v>
      </c>
      <c r="AO30" s="185"/>
      <c r="AP30" s="278"/>
      <c r="AQ30" s="281"/>
      <c r="AR30" s="182"/>
      <c r="AS30" s="207">
        <f t="shared" si="36"/>
        <v>0</v>
      </c>
      <c r="AT30" s="185"/>
      <c r="AU30" s="278"/>
      <c r="AV30" s="281"/>
      <c r="AW30" s="182"/>
      <c r="AX30" s="207">
        <f t="shared" si="37"/>
        <v>0</v>
      </c>
      <c r="AY30" s="185"/>
      <c r="AZ30" s="278"/>
      <c r="BA30" s="281"/>
      <c r="BB30" s="182"/>
      <c r="BC30" s="207">
        <f t="shared" si="38"/>
        <v>0</v>
      </c>
      <c r="BD30" s="185"/>
      <c r="BE30" s="278"/>
      <c r="BF30" s="281"/>
      <c r="BG30" s="182"/>
      <c r="BH30" s="207">
        <f t="shared" si="39"/>
        <v>0</v>
      </c>
      <c r="BI30" s="185"/>
      <c r="BJ30" s="278"/>
      <c r="BK30" s="281"/>
      <c r="BL30" s="182"/>
      <c r="BM30" s="207">
        <f t="shared" si="40"/>
        <v>0</v>
      </c>
      <c r="BN30" s="185"/>
      <c r="BO30" s="278"/>
      <c r="BP30" s="281"/>
      <c r="BQ30" s="188"/>
      <c r="BR30" s="207">
        <f t="shared" si="41"/>
        <v>0</v>
      </c>
      <c r="BS30" s="185"/>
      <c r="BT30" s="278"/>
      <c r="BU30" s="281"/>
      <c r="BV30" s="182"/>
      <c r="BW30" s="207">
        <f t="shared" si="42"/>
        <v>0</v>
      </c>
      <c r="BX30" s="185"/>
      <c r="BY30" s="278"/>
      <c r="BZ30" s="281"/>
      <c r="CA30" s="182"/>
      <c r="CB30" s="207">
        <f t="shared" si="43"/>
        <v>0</v>
      </c>
      <c r="CC30" s="185"/>
      <c r="CD30" s="278"/>
      <c r="CE30" s="281"/>
      <c r="CF30" s="182"/>
      <c r="CG30" s="207">
        <f t="shared" si="44"/>
        <v>0</v>
      </c>
      <c r="CH30" s="185"/>
      <c r="CI30" s="278"/>
      <c r="CJ30" s="281"/>
      <c r="CK30" s="182"/>
    </row>
    <row r="31" spans="1:89" x14ac:dyDescent="0.25">
      <c r="A31" s="154" t="s">
        <v>25</v>
      </c>
      <c r="B31" s="170" t="s">
        <v>133</v>
      </c>
      <c r="C31" s="97">
        <f t="shared" si="13"/>
        <v>43.05</v>
      </c>
      <c r="D31" s="193">
        <v>43</v>
      </c>
      <c r="E31" s="160">
        <v>3</v>
      </c>
      <c r="F31" s="180">
        <f t="shared" ref="F31:F57" si="47">G31+H31/60</f>
        <v>48.15</v>
      </c>
      <c r="G31" s="115">
        <v>48</v>
      </c>
      <c r="H31" s="50">
        <v>9</v>
      </c>
      <c r="I31" s="87"/>
      <c r="J31" s="97">
        <f t="shared" si="45"/>
        <v>32.016666666666666</v>
      </c>
      <c r="K31" s="115">
        <v>32</v>
      </c>
      <c r="L31" s="50">
        <v>1</v>
      </c>
      <c r="M31" s="160"/>
      <c r="N31" s="97"/>
      <c r="O31" s="115"/>
      <c r="P31" s="50"/>
      <c r="Q31" s="160"/>
      <c r="R31" s="207">
        <f t="shared" si="46"/>
        <v>33.5</v>
      </c>
      <c r="S31" s="115">
        <v>33</v>
      </c>
      <c r="T31" s="50">
        <v>30</v>
      </c>
      <c r="U31" s="160"/>
      <c r="V31" s="207"/>
      <c r="W31" s="115"/>
      <c r="X31" s="50"/>
      <c r="Y31" s="182"/>
      <c r="Z31" s="207"/>
      <c r="AA31" s="115"/>
      <c r="AB31" s="50"/>
      <c r="AC31" s="182"/>
      <c r="AD31" s="207">
        <f t="shared" si="33"/>
        <v>0</v>
      </c>
      <c r="AE31" s="185"/>
      <c r="AF31" s="278"/>
      <c r="AG31" s="281"/>
      <c r="AH31" s="182"/>
      <c r="AI31" s="207">
        <f t="shared" si="34"/>
        <v>0</v>
      </c>
      <c r="AJ31" s="185"/>
      <c r="AK31" s="278"/>
      <c r="AL31" s="281"/>
      <c r="AM31" s="182"/>
      <c r="AN31" s="207">
        <f t="shared" si="35"/>
        <v>0</v>
      </c>
      <c r="AO31" s="185"/>
      <c r="AP31" s="278"/>
      <c r="AQ31" s="281"/>
      <c r="AR31" s="182"/>
      <c r="AS31" s="207">
        <f t="shared" si="36"/>
        <v>0</v>
      </c>
      <c r="AT31" s="185"/>
      <c r="AU31" s="278"/>
      <c r="AV31" s="281"/>
      <c r="AW31" s="182"/>
      <c r="AX31" s="207">
        <f t="shared" si="37"/>
        <v>0</v>
      </c>
      <c r="AY31" s="185"/>
      <c r="AZ31" s="278"/>
      <c r="BA31" s="281"/>
      <c r="BB31" s="182"/>
      <c r="BC31" s="207">
        <f t="shared" si="38"/>
        <v>0</v>
      </c>
      <c r="BD31" s="185"/>
      <c r="BE31" s="278"/>
      <c r="BF31" s="281"/>
      <c r="BG31" s="182"/>
      <c r="BH31" s="207">
        <f t="shared" si="39"/>
        <v>0</v>
      </c>
      <c r="BI31" s="185"/>
      <c r="BJ31" s="278"/>
      <c r="BK31" s="281"/>
      <c r="BL31" s="182"/>
      <c r="BM31" s="207">
        <f t="shared" si="40"/>
        <v>0</v>
      </c>
      <c r="BN31" s="185"/>
      <c r="BO31" s="278"/>
      <c r="BP31" s="281"/>
      <c r="BQ31" s="188"/>
      <c r="BR31" s="207">
        <f t="shared" si="41"/>
        <v>0</v>
      </c>
      <c r="BS31" s="185"/>
      <c r="BT31" s="278"/>
      <c r="BU31" s="281"/>
      <c r="BV31" s="182"/>
      <c r="BW31" s="207">
        <f t="shared" si="42"/>
        <v>0</v>
      </c>
      <c r="BX31" s="185"/>
      <c r="BY31" s="278"/>
      <c r="BZ31" s="281"/>
      <c r="CA31" s="182"/>
      <c r="CB31" s="207">
        <f t="shared" si="43"/>
        <v>0</v>
      </c>
      <c r="CC31" s="185"/>
      <c r="CD31" s="278"/>
      <c r="CE31" s="281"/>
      <c r="CF31" s="182"/>
      <c r="CG31" s="207">
        <f t="shared" si="44"/>
        <v>0</v>
      </c>
      <c r="CH31" s="185"/>
      <c r="CI31" s="278"/>
      <c r="CJ31" s="281"/>
      <c r="CK31" s="182"/>
    </row>
    <row r="32" spans="1:89" ht="15.75" thickBot="1" x14ac:dyDescent="0.3">
      <c r="A32" s="155" t="s">
        <v>51</v>
      </c>
      <c r="B32" s="171" t="s">
        <v>92</v>
      </c>
      <c r="C32" s="175">
        <f t="shared" si="13"/>
        <v>47.6</v>
      </c>
      <c r="D32" s="199">
        <v>47</v>
      </c>
      <c r="E32" s="163">
        <v>36</v>
      </c>
      <c r="F32" s="183">
        <f t="shared" si="47"/>
        <v>53.25</v>
      </c>
      <c r="G32" s="162">
        <v>53</v>
      </c>
      <c r="H32" s="127">
        <v>15</v>
      </c>
      <c r="I32" s="128"/>
      <c r="J32" s="175"/>
      <c r="K32" s="162"/>
      <c r="L32" s="127"/>
      <c r="M32" s="163"/>
      <c r="N32" s="175"/>
      <c r="O32" s="162"/>
      <c r="P32" s="127"/>
      <c r="Q32" s="163"/>
      <c r="R32" s="208"/>
      <c r="S32" s="162"/>
      <c r="T32" s="127"/>
      <c r="U32" s="163"/>
      <c r="V32" s="208"/>
      <c r="W32" s="162"/>
      <c r="X32" s="127"/>
      <c r="Y32" s="219"/>
      <c r="Z32" s="208"/>
      <c r="AA32" s="162"/>
      <c r="AB32" s="127"/>
      <c r="AC32" s="219"/>
      <c r="AD32" s="207">
        <f t="shared" si="33"/>
        <v>0</v>
      </c>
      <c r="AE32" s="185"/>
      <c r="AF32" s="278"/>
      <c r="AG32" s="282"/>
      <c r="AH32" s="219"/>
      <c r="AI32" s="207">
        <f t="shared" si="34"/>
        <v>0</v>
      </c>
      <c r="AJ32" s="185"/>
      <c r="AK32" s="278"/>
      <c r="AL32" s="282"/>
      <c r="AM32" s="219"/>
      <c r="AN32" s="207">
        <f t="shared" si="35"/>
        <v>0</v>
      </c>
      <c r="AO32" s="185"/>
      <c r="AP32" s="278"/>
      <c r="AQ32" s="282"/>
      <c r="AR32" s="219"/>
      <c r="AS32" s="207">
        <f t="shared" si="36"/>
        <v>0</v>
      </c>
      <c r="AT32" s="185"/>
      <c r="AU32" s="278"/>
      <c r="AV32" s="282"/>
      <c r="AW32" s="219"/>
      <c r="AX32" s="207">
        <f t="shared" si="37"/>
        <v>0</v>
      </c>
      <c r="AY32" s="185"/>
      <c r="AZ32" s="278"/>
      <c r="BA32" s="282"/>
      <c r="BB32" s="219"/>
      <c r="BC32" s="207">
        <f t="shared" si="38"/>
        <v>0</v>
      </c>
      <c r="BD32" s="185"/>
      <c r="BE32" s="278"/>
      <c r="BF32" s="282"/>
      <c r="BG32" s="219"/>
      <c r="BH32" s="207">
        <f t="shared" si="39"/>
        <v>0</v>
      </c>
      <c r="BI32" s="185"/>
      <c r="BJ32" s="278"/>
      <c r="BK32" s="282"/>
      <c r="BL32" s="219"/>
      <c r="BM32" s="207">
        <f t="shared" si="40"/>
        <v>0</v>
      </c>
      <c r="BN32" s="185"/>
      <c r="BO32" s="278"/>
      <c r="BP32" s="282"/>
      <c r="BQ32" s="188"/>
      <c r="BR32" s="207">
        <f t="shared" si="41"/>
        <v>0</v>
      </c>
      <c r="BS32" s="185"/>
      <c r="BT32" s="278"/>
      <c r="BU32" s="282"/>
      <c r="BV32" s="219"/>
      <c r="BW32" s="207">
        <f t="shared" si="42"/>
        <v>0</v>
      </c>
      <c r="BX32" s="185"/>
      <c r="BY32" s="278"/>
      <c r="BZ32" s="282"/>
      <c r="CA32" s="219"/>
      <c r="CB32" s="207">
        <f t="shared" si="43"/>
        <v>93.433333333333337</v>
      </c>
      <c r="CC32" s="185">
        <v>93</v>
      </c>
      <c r="CD32" s="278">
        <v>26</v>
      </c>
      <c r="CE32" s="282"/>
      <c r="CF32" s="219"/>
      <c r="CG32" s="207">
        <f t="shared" si="44"/>
        <v>0</v>
      </c>
      <c r="CH32" s="185"/>
      <c r="CI32" s="278"/>
      <c r="CJ32" s="282"/>
      <c r="CK32" s="219"/>
    </row>
    <row r="33" spans="1:90" s="88" customFormat="1" ht="15.75" thickBot="1" x14ac:dyDescent="0.3">
      <c r="A33" s="293"/>
      <c r="B33" s="294"/>
      <c r="C33" s="209"/>
      <c r="D33" s="210"/>
      <c r="E33" s="211"/>
      <c r="F33" s="209"/>
      <c r="G33" s="212"/>
      <c r="H33" s="96" t="s">
        <v>162</v>
      </c>
      <c r="I33" s="100">
        <v>1.1100000000000001</v>
      </c>
      <c r="J33" s="209"/>
      <c r="K33" s="212"/>
      <c r="L33" s="96" t="s">
        <v>168</v>
      </c>
      <c r="M33" s="211">
        <v>0.79</v>
      </c>
      <c r="N33" s="209"/>
      <c r="O33" s="212"/>
      <c r="P33" s="96" t="s">
        <v>169</v>
      </c>
      <c r="Q33" s="211">
        <v>1.07</v>
      </c>
      <c r="R33" s="213"/>
      <c r="S33" s="212"/>
      <c r="T33" s="96" t="s">
        <v>170</v>
      </c>
      <c r="U33" s="211">
        <v>0.81</v>
      </c>
      <c r="V33" s="213"/>
      <c r="W33" s="212"/>
      <c r="X33" s="96" t="s">
        <v>199</v>
      </c>
      <c r="Y33" s="220">
        <v>0.87</v>
      </c>
      <c r="Z33" s="213"/>
      <c r="AA33" s="212"/>
      <c r="AB33" s="96" t="s">
        <v>203</v>
      </c>
      <c r="AC33" s="220">
        <v>0.72699999999999998</v>
      </c>
      <c r="AD33" s="213"/>
      <c r="AE33" s="212"/>
      <c r="AF33" s="279" t="s">
        <v>209</v>
      </c>
      <c r="AG33" s="203" t="s">
        <v>210</v>
      </c>
      <c r="AH33" s="89" t="s">
        <v>211</v>
      </c>
      <c r="AI33" s="213"/>
      <c r="AJ33" s="212"/>
      <c r="AK33" s="279" t="s">
        <v>209</v>
      </c>
      <c r="AL33" s="203" t="s">
        <v>210</v>
      </c>
      <c r="AM33" s="89" t="s">
        <v>211</v>
      </c>
      <c r="AN33" s="213"/>
      <c r="AO33" s="212"/>
      <c r="AP33" s="279" t="s">
        <v>209</v>
      </c>
      <c r="AQ33" s="203" t="s">
        <v>210</v>
      </c>
      <c r="AR33" s="89" t="s">
        <v>211</v>
      </c>
      <c r="AS33" s="213"/>
      <c r="AT33" s="212"/>
      <c r="AU33" s="279" t="s">
        <v>209</v>
      </c>
      <c r="AV33" s="203" t="s">
        <v>210</v>
      </c>
      <c r="AW33" s="89" t="s">
        <v>211</v>
      </c>
      <c r="AX33" s="213"/>
      <c r="AY33" s="212"/>
      <c r="AZ33" s="279" t="s">
        <v>209</v>
      </c>
      <c r="BA33" s="203" t="s">
        <v>210</v>
      </c>
      <c r="BB33" s="89" t="s">
        <v>211</v>
      </c>
      <c r="BC33" s="213"/>
      <c r="BD33" s="212"/>
      <c r="BE33" s="279" t="s">
        <v>209</v>
      </c>
      <c r="BF33" s="203" t="s">
        <v>210</v>
      </c>
      <c r="BG33" s="89" t="s">
        <v>211</v>
      </c>
      <c r="BH33" s="213"/>
      <c r="BI33" s="212"/>
      <c r="BJ33" s="279" t="s">
        <v>209</v>
      </c>
      <c r="BK33" s="203" t="s">
        <v>210</v>
      </c>
      <c r="BL33" s="89" t="s">
        <v>211</v>
      </c>
      <c r="BM33" s="213"/>
      <c r="BN33" s="212"/>
      <c r="BO33" s="279" t="s">
        <v>209</v>
      </c>
      <c r="BP33" s="203" t="s">
        <v>210</v>
      </c>
      <c r="BQ33" s="89" t="s">
        <v>211</v>
      </c>
      <c r="BR33" s="213"/>
      <c r="BS33" s="212"/>
      <c r="BT33" s="279" t="s">
        <v>209</v>
      </c>
      <c r="BU33" s="203" t="s">
        <v>210</v>
      </c>
      <c r="BV33" s="89" t="s">
        <v>211</v>
      </c>
      <c r="BW33" s="213"/>
      <c r="BX33" s="212"/>
      <c r="BY33" s="279" t="s">
        <v>209</v>
      </c>
      <c r="BZ33" s="203" t="s">
        <v>210</v>
      </c>
      <c r="CA33" s="89" t="s">
        <v>211</v>
      </c>
      <c r="CB33" s="213"/>
      <c r="CC33" s="212"/>
      <c r="CD33" s="279" t="s">
        <v>209</v>
      </c>
      <c r="CE33" s="203" t="s">
        <v>210</v>
      </c>
      <c r="CF33" s="89" t="s">
        <v>211</v>
      </c>
      <c r="CG33" s="213"/>
      <c r="CH33" s="212"/>
      <c r="CI33" s="279" t="s">
        <v>209</v>
      </c>
      <c r="CJ33" s="203" t="s">
        <v>210</v>
      </c>
      <c r="CK33" s="89" t="s">
        <v>211</v>
      </c>
    </row>
    <row r="34" spans="1:90" x14ac:dyDescent="0.25">
      <c r="A34" s="53" t="s">
        <v>77</v>
      </c>
      <c r="B34" s="172" t="s">
        <v>126</v>
      </c>
      <c r="C34" s="174"/>
      <c r="D34" s="191"/>
      <c r="E34" s="159"/>
      <c r="F34" s="184"/>
      <c r="G34" s="167"/>
      <c r="H34" s="167"/>
      <c r="I34" s="159"/>
      <c r="J34" s="157"/>
      <c r="K34" s="186"/>
      <c r="L34" s="186"/>
      <c r="M34" s="164"/>
      <c r="N34" s="157"/>
      <c r="O34" s="186"/>
      <c r="P34" s="186"/>
      <c r="Q34" s="164"/>
      <c r="R34" s="157"/>
      <c r="S34" s="186"/>
      <c r="T34" s="186"/>
      <c r="U34" s="164"/>
      <c r="V34" s="157"/>
      <c r="W34" s="186"/>
      <c r="X34" s="186"/>
      <c r="Y34" s="221"/>
      <c r="Z34" s="157"/>
      <c r="AA34" s="186"/>
      <c r="AB34" s="186"/>
      <c r="AC34" s="221"/>
      <c r="AD34" s="157"/>
      <c r="AE34" s="185"/>
      <c r="AF34" s="278"/>
      <c r="AG34" s="188" t="e">
        <f t="shared" ref="AG34:AG45" si="48">AD34/V34</f>
        <v>#DIV/0!</v>
      </c>
      <c r="AH34" s="182" t="e">
        <f t="shared" ref="AH34:AH45" si="49">AD34/Z34</f>
        <v>#DIV/0!</v>
      </c>
      <c r="AI34" s="207">
        <f t="shared" si="34"/>
        <v>0</v>
      </c>
      <c r="AJ34" s="185"/>
      <c r="AK34" s="278"/>
      <c r="AL34" s="188" t="e">
        <f t="shared" ref="AL34:AL45" si="50">AI34/AA34</f>
        <v>#DIV/0!</v>
      </c>
      <c r="AM34" s="182" t="e">
        <f t="shared" ref="AM34:AM45" si="51">AI34/AE34</f>
        <v>#DIV/0!</v>
      </c>
      <c r="AN34" s="207">
        <f t="shared" ref="AN34:AN65" si="52">AO34+AP34/60</f>
        <v>0</v>
      </c>
      <c r="AO34" s="185"/>
      <c r="AP34" s="278"/>
      <c r="AQ34" s="188" t="e">
        <f t="shared" ref="AQ34:AQ45" si="53">AN34/AF34</f>
        <v>#DIV/0!</v>
      </c>
      <c r="AR34" s="182" t="e">
        <f t="shared" ref="AR34:AR45" si="54">AN34/AJ34</f>
        <v>#DIV/0!</v>
      </c>
      <c r="AS34" s="207">
        <f t="shared" ref="AS34:AS65" si="55">AT34+AU34/60</f>
        <v>0</v>
      </c>
      <c r="AT34" s="185"/>
      <c r="AU34" s="278"/>
      <c r="AV34" s="188" t="e">
        <f t="shared" ref="AV34:AV45" si="56">AS34/AK34</f>
        <v>#DIV/0!</v>
      </c>
      <c r="AW34" s="182" t="e">
        <f t="shared" ref="AW34:AW45" si="57">AS34/AO34</f>
        <v>#DIV/0!</v>
      </c>
      <c r="AX34" s="207">
        <f t="shared" ref="AX34:AX65" si="58">AY34+AZ34/60</f>
        <v>0</v>
      </c>
      <c r="AY34" s="185"/>
      <c r="AZ34" s="278"/>
      <c r="BA34" s="188" t="e">
        <f t="shared" ref="BA34:BA45" si="59">AX34/AP34</f>
        <v>#DIV/0!</v>
      </c>
      <c r="BB34" s="182" t="e">
        <f t="shared" ref="BB34:BB45" si="60">AX34/AT34</f>
        <v>#DIV/0!</v>
      </c>
      <c r="BC34" s="207">
        <f t="shared" ref="BC34:BC65" si="61">BD34+BE34/60</f>
        <v>0</v>
      </c>
      <c r="BD34" s="185"/>
      <c r="BE34" s="278"/>
      <c r="BF34" s="188" t="e">
        <f t="shared" ref="BF34:BF45" si="62">BC34/AU34</f>
        <v>#DIV/0!</v>
      </c>
      <c r="BG34" s="182" t="e">
        <f t="shared" ref="BG34:BG45" si="63">BC34/AY34</f>
        <v>#DIV/0!</v>
      </c>
      <c r="BH34" s="207">
        <f t="shared" ref="BH34:BH65" si="64">BI34+BJ34/60</f>
        <v>0</v>
      </c>
      <c r="BI34" s="185"/>
      <c r="BJ34" s="278"/>
      <c r="BK34" s="188" t="e">
        <f t="shared" ref="BK34:BK45" si="65">BH34/AZ34</f>
        <v>#DIV/0!</v>
      </c>
      <c r="BL34" s="182" t="e">
        <f t="shared" ref="BL34:BL45" si="66">BH34/BD34</f>
        <v>#DIV/0!</v>
      </c>
      <c r="BM34" s="207">
        <f t="shared" ref="BM34:BM65" si="67">BN34+BO34/60</f>
        <v>0</v>
      </c>
      <c r="BN34" s="185"/>
      <c r="BO34" s="278"/>
      <c r="BP34" s="188" t="e">
        <f t="shared" ref="BP34:BP45" si="68">BM34/BE34</f>
        <v>#DIV/0!</v>
      </c>
      <c r="BQ34" s="182" t="e">
        <f t="shared" ref="BQ34:BQ45" si="69">BM34/BI34</f>
        <v>#DIV/0!</v>
      </c>
      <c r="BR34" s="207">
        <f t="shared" ref="BR34:BR65" si="70">BS34+BT34/60</f>
        <v>0</v>
      </c>
      <c r="BS34" s="185"/>
      <c r="BT34" s="278"/>
      <c r="BU34" s="188" t="e">
        <f t="shared" ref="BU34:BU45" si="71">BR34/BJ34</f>
        <v>#DIV/0!</v>
      </c>
      <c r="BV34" s="182" t="e">
        <f t="shared" ref="BV34:BV45" si="72">BR34/BN34</f>
        <v>#DIV/0!</v>
      </c>
      <c r="BW34" s="207">
        <f t="shared" ref="BW34:BW65" si="73">BX34+BY34/60</f>
        <v>0</v>
      </c>
      <c r="BX34" s="185"/>
      <c r="BY34" s="278"/>
      <c r="BZ34" s="188" t="e">
        <f t="shared" ref="BZ34:BZ45" si="74">BW34/BO34</f>
        <v>#DIV/0!</v>
      </c>
      <c r="CA34" s="182" t="e">
        <f t="shared" ref="CA34:CA45" si="75">BW34/BS34</f>
        <v>#DIV/0!</v>
      </c>
      <c r="CB34" s="207">
        <f t="shared" ref="CB34:CB65" si="76">CC34+CD34/60</f>
        <v>0</v>
      </c>
      <c r="CC34" s="185"/>
      <c r="CD34" s="278"/>
      <c r="CE34" s="188" t="e">
        <f t="shared" ref="CE34:CE45" si="77">CB34/BT34</f>
        <v>#DIV/0!</v>
      </c>
      <c r="CF34" s="182" t="e">
        <f t="shared" ref="CF34:CF45" si="78">CB34/BX34</f>
        <v>#DIV/0!</v>
      </c>
      <c r="CG34" s="207">
        <f t="shared" ref="CG34:CG65" si="79">CH34+CI34/60</f>
        <v>0</v>
      </c>
      <c r="CH34" s="185"/>
      <c r="CI34" s="278"/>
      <c r="CJ34" s="188" t="e">
        <f t="shared" ref="CJ34:CJ45" si="80">CG34/BY34</f>
        <v>#DIV/0!</v>
      </c>
      <c r="CK34" s="182" t="e">
        <f t="shared" ref="CK34:CK45" si="81">CG34/CC34</f>
        <v>#DIV/0!</v>
      </c>
    </row>
    <row r="35" spans="1:90" x14ac:dyDescent="0.25">
      <c r="A35" s="154" t="s">
        <v>30</v>
      </c>
      <c r="B35" s="170" t="s">
        <v>102</v>
      </c>
      <c r="C35" s="200">
        <v>46.81</v>
      </c>
      <c r="D35" s="192"/>
      <c r="E35" s="160"/>
      <c r="F35" s="180"/>
      <c r="G35" s="165"/>
      <c r="H35" s="165"/>
      <c r="I35" s="160"/>
      <c r="J35" s="97">
        <f t="shared" si="45"/>
        <v>36.983333333333334</v>
      </c>
      <c r="K35" s="165">
        <v>36</v>
      </c>
      <c r="L35" s="165">
        <v>59</v>
      </c>
      <c r="M35" s="126"/>
      <c r="N35" s="97"/>
      <c r="O35" s="165"/>
      <c r="P35" s="165"/>
      <c r="Q35" s="182"/>
      <c r="R35" s="97"/>
      <c r="S35" s="165"/>
      <c r="T35" s="165"/>
      <c r="U35" s="182"/>
      <c r="V35" s="97"/>
      <c r="W35" s="165"/>
      <c r="X35" s="165"/>
      <c r="Y35" s="182"/>
      <c r="Z35" s="97">
        <f t="shared" ref="Z35" si="82">AA35+AB35/60</f>
        <v>33.799999999999997</v>
      </c>
      <c r="AA35" s="165">
        <v>33</v>
      </c>
      <c r="AB35" s="165">
        <v>48</v>
      </c>
      <c r="AC35" s="182"/>
      <c r="AD35" s="97"/>
      <c r="AE35" s="185"/>
      <c r="AF35" s="278"/>
      <c r="AG35" s="188" t="e">
        <f t="shared" si="48"/>
        <v>#DIV/0!</v>
      </c>
      <c r="AH35" s="182">
        <f t="shared" si="49"/>
        <v>0</v>
      </c>
      <c r="AI35" s="207">
        <f t="shared" si="34"/>
        <v>0</v>
      </c>
      <c r="AJ35" s="185"/>
      <c r="AK35" s="278"/>
      <c r="AL35" s="188">
        <f t="shared" si="50"/>
        <v>0</v>
      </c>
      <c r="AM35" s="182" t="e">
        <f t="shared" si="51"/>
        <v>#DIV/0!</v>
      </c>
      <c r="AN35" s="207">
        <f t="shared" si="52"/>
        <v>0</v>
      </c>
      <c r="AO35" s="185"/>
      <c r="AP35" s="278"/>
      <c r="AQ35" s="188" t="e">
        <f t="shared" si="53"/>
        <v>#DIV/0!</v>
      </c>
      <c r="AR35" s="182" t="e">
        <f t="shared" si="54"/>
        <v>#DIV/0!</v>
      </c>
      <c r="AS35" s="207">
        <f t="shared" si="55"/>
        <v>0</v>
      </c>
      <c r="AT35" s="185"/>
      <c r="AU35" s="278"/>
      <c r="AV35" s="188" t="e">
        <f t="shared" si="56"/>
        <v>#DIV/0!</v>
      </c>
      <c r="AW35" s="182" t="e">
        <f t="shared" si="57"/>
        <v>#DIV/0!</v>
      </c>
      <c r="AX35" s="207">
        <f t="shared" si="58"/>
        <v>0</v>
      </c>
      <c r="AY35" s="185"/>
      <c r="AZ35" s="278"/>
      <c r="BA35" s="188" t="e">
        <f t="shared" si="59"/>
        <v>#DIV/0!</v>
      </c>
      <c r="BB35" s="182" t="e">
        <f t="shared" si="60"/>
        <v>#DIV/0!</v>
      </c>
      <c r="BC35" s="207">
        <f t="shared" si="61"/>
        <v>0</v>
      </c>
      <c r="BD35" s="185"/>
      <c r="BE35" s="278"/>
      <c r="BF35" s="188" t="e">
        <f t="shared" si="62"/>
        <v>#DIV/0!</v>
      </c>
      <c r="BG35" s="182" t="e">
        <f t="shared" si="63"/>
        <v>#DIV/0!</v>
      </c>
      <c r="BH35" s="207">
        <f t="shared" si="64"/>
        <v>0</v>
      </c>
      <c r="BI35" s="185"/>
      <c r="BJ35" s="278"/>
      <c r="BK35" s="188" t="e">
        <f t="shared" si="65"/>
        <v>#DIV/0!</v>
      </c>
      <c r="BL35" s="182" t="e">
        <f t="shared" si="66"/>
        <v>#DIV/0!</v>
      </c>
      <c r="BM35" s="207">
        <f t="shared" si="67"/>
        <v>0</v>
      </c>
      <c r="BN35" s="185"/>
      <c r="BO35" s="278"/>
      <c r="BP35" s="188" t="e">
        <f t="shared" si="68"/>
        <v>#DIV/0!</v>
      </c>
      <c r="BQ35" s="182" t="e">
        <f t="shared" si="69"/>
        <v>#DIV/0!</v>
      </c>
      <c r="BR35" s="207">
        <f t="shared" si="70"/>
        <v>0</v>
      </c>
      <c r="BS35" s="185"/>
      <c r="BT35" s="278"/>
      <c r="BU35" s="188" t="e">
        <f t="shared" si="71"/>
        <v>#DIV/0!</v>
      </c>
      <c r="BV35" s="182" t="e">
        <f t="shared" si="72"/>
        <v>#DIV/0!</v>
      </c>
      <c r="BW35" s="207">
        <f t="shared" si="73"/>
        <v>0</v>
      </c>
      <c r="BX35" s="185"/>
      <c r="BY35" s="278"/>
      <c r="BZ35" s="188" t="e">
        <f t="shared" si="74"/>
        <v>#DIV/0!</v>
      </c>
      <c r="CA35" s="182" t="e">
        <f t="shared" si="75"/>
        <v>#DIV/0!</v>
      </c>
      <c r="CB35" s="207">
        <f t="shared" si="76"/>
        <v>0</v>
      </c>
      <c r="CC35" s="185"/>
      <c r="CD35" s="278"/>
      <c r="CE35" s="188" t="e">
        <f t="shared" si="77"/>
        <v>#DIV/0!</v>
      </c>
      <c r="CF35" s="182" t="e">
        <f t="shared" si="78"/>
        <v>#DIV/0!</v>
      </c>
      <c r="CG35" s="207">
        <f t="shared" si="79"/>
        <v>0</v>
      </c>
      <c r="CH35" s="185"/>
      <c r="CI35" s="278"/>
      <c r="CJ35" s="188" t="e">
        <f t="shared" si="80"/>
        <v>#DIV/0!</v>
      </c>
      <c r="CK35" s="182" t="e">
        <f t="shared" si="81"/>
        <v>#DIV/0!</v>
      </c>
    </row>
    <row r="36" spans="1:90" x14ac:dyDescent="0.25">
      <c r="A36" s="51" t="s">
        <v>27</v>
      </c>
      <c r="B36" s="86" t="s">
        <v>103</v>
      </c>
      <c r="C36" s="97"/>
      <c r="D36" s="192"/>
      <c r="E36" s="176"/>
      <c r="F36" s="180"/>
      <c r="G36" s="165"/>
      <c r="H36" s="165"/>
      <c r="I36" s="160"/>
      <c r="J36" s="97"/>
      <c r="K36" s="165"/>
      <c r="L36" s="165"/>
      <c r="M36" s="160"/>
      <c r="N36" s="97"/>
      <c r="O36" s="165"/>
      <c r="P36" s="165"/>
      <c r="Q36" s="160"/>
      <c r="R36" s="97"/>
      <c r="S36" s="165"/>
      <c r="T36" s="165"/>
      <c r="U36" s="160"/>
      <c r="V36" s="97"/>
      <c r="W36" s="165"/>
      <c r="X36" s="165"/>
      <c r="Y36" s="182"/>
      <c r="Z36" s="97"/>
      <c r="AA36" s="165"/>
      <c r="AB36" s="165"/>
      <c r="AC36" s="182"/>
      <c r="AD36" s="97"/>
      <c r="AE36" s="185"/>
      <c r="AF36" s="278"/>
      <c r="AG36" s="188" t="e">
        <f t="shared" si="48"/>
        <v>#DIV/0!</v>
      </c>
      <c r="AH36" s="182" t="e">
        <f t="shared" si="49"/>
        <v>#DIV/0!</v>
      </c>
      <c r="AI36" s="207">
        <f t="shared" si="34"/>
        <v>0</v>
      </c>
      <c r="AJ36" s="185"/>
      <c r="AK36" s="278"/>
      <c r="AL36" s="188" t="e">
        <f t="shared" si="50"/>
        <v>#DIV/0!</v>
      </c>
      <c r="AM36" s="182" t="e">
        <f t="shared" si="51"/>
        <v>#DIV/0!</v>
      </c>
      <c r="AN36" s="207">
        <f t="shared" si="52"/>
        <v>0</v>
      </c>
      <c r="AO36" s="185"/>
      <c r="AP36" s="278"/>
      <c r="AQ36" s="188" t="e">
        <f t="shared" si="53"/>
        <v>#DIV/0!</v>
      </c>
      <c r="AR36" s="182" t="e">
        <f t="shared" si="54"/>
        <v>#DIV/0!</v>
      </c>
      <c r="AS36" s="207">
        <f t="shared" si="55"/>
        <v>0</v>
      </c>
      <c r="AT36" s="185"/>
      <c r="AU36" s="278"/>
      <c r="AV36" s="188" t="e">
        <f t="shared" si="56"/>
        <v>#DIV/0!</v>
      </c>
      <c r="AW36" s="182" t="e">
        <f t="shared" si="57"/>
        <v>#DIV/0!</v>
      </c>
      <c r="AX36" s="207">
        <f t="shared" si="58"/>
        <v>0</v>
      </c>
      <c r="AY36" s="185"/>
      <c r="AZ36" s="278"/>
      <c r="BA36" s="188" t="e">
        <f t="shared" si="59"/>
        <v>#DIV/0!</v>
      </c>
      <c r="BB36" s="182" t="e">
        <f t="shared" si="60"/>
        <v>#DIV/0!</v>
      </c>
      <c r="BC36" s="207">
        <f t="shared" si="61"/>
        <v>0</v>
      </c>
      <c r="BD36" s="185"/>
      <c r="BE36" s="278"/>
      <c r="BF36" s="188" t="e">
        <f t="shared" si="62"/>
        <v>#DIV/0!</v>
      </c>
      <c r="BG36" s="182" t="e">
        <f t="shared" si="63"/>
        <v>#DIV/0!</v>
      </c>
      <c r="BH36" s="207">
        <f t="shared" si="64"/>
        <v>0</v>
      </c>
      <c r="BI36" s="185"/>
      <c r="BJ36" s="278"/>
      <c r="BK36" s="188" t="e">
        <f t="shared" si="65"/>
        <v>#DIV/0!</v>
      </c>
      <c r="BL36" s="182" t="e">
        <f t="shared" si="66"/>
        <v>#DIV/0!</v>
      </c>
      <c r="BM36" s="207">
        <f t="shared" si="67"/>
        <v>0</v>
      </c>
      <c r="BN36" s="185"/>
      <c r="BO36" s="278"/>
      <c r="BP36" s="188" t="e">
        <f t="shared" si="68"/>
        <v>#DIV/0!</v>
      </c>
      <c r="BQ36" s="182" t="e">
        <f t="shared" si="69"/>
        <v>#DIV/0!</v>
      </c>
      <c r="BR36" s="207">
        <f t="shared" si="70"/>
        <v>0</v>
      </c>
      <c r="BS36" s="185"/>
      <c r="BT36" s="278"/>
      <c r="BU36" s="188" t="e">
        <f t="shared" si="71"/>
        <v>#DIV/0!</v>
      </c>
      <c r="BV36" s="182" t="e">
        <f t="shared" si="72"/>
        <v>#DIV/0!</v>
      </c>
      <c r="BW36" s="207">
        <f t="shared" si="73"/>
        <v>0</v>
      </c>
      <c r="BX36" s="185"/>
      <c r="BY36" s="278"/>
      <c r="BZ36" s="188" t="e">
        <f t="shared" si="74"/>
        <v>#DIV/0!</v>
      </c>
      <c r="CA36" s="182" t="e">
        <f t="shared" si="75"/>
        <v>#DIV/0!</v>
      </c>
      <c r="CB36" s="207">
        <f t="shared" si="76"/>
        <v>0</v>
      </c>
      <c r="CC36" s="185"/>
      <c r="CD36" s="278"/>
      <c r="CE36" s="188" t="e">
        <f t="shared" si="77"/>
        <v>#DIV/0!</v>
      </c>
      <c r="CF36" s="182" t="e">
        <f t="shared" si="78"/>
        <v>#DIV/0!</v>
      </c>
      <c r="CG36" s="207">
        <f t="shared" si="79"/>
        <v>0</v>
      </c>
      <c r="CH36" s="185"/>
      <c r="CI36" s="278"/>
      <c r="CJ36" s="188" t="e">
        <f t="shared" si="80"/>
        <v>#DIV/0!</v>
      </c>
      <c r="CK36" s="182" t="e">
        <f t="shared" si="81"/>
        <v>#DIV/0!</v>
      </c>
    </row>
    <row r="37" spans="1:90" x14ac:dyDescent="0.25">
      <c r="A37" s="154" t="s">
        <v>16</v>
      </c>
      <c r="B37" s="170" t="s">
        <v>93</v>
      </c>
      <c r="C37" s="201">
        <v>36.590000000000003</v>
      </c>
      <c r="D37" s="192"/>
      <c r="E37" s="160"/>
      <c r="F37" s="180"/>
      <c r="G37" s="165"/>
      <c r="H37" s="165"/>
      <c r="I37" s="160"/>
      <c r="J37" s="97"/>
      <c r="K37" s="165"/>
      <c r="L37" s="165"/>
      <c r="M37" s="160"/>
      <c r="N37" s="97">
        <f>O37+P37/60</f>
        <v>39.15</v>
      </c>
      <c r="O37" s="165">
        <v>39</v>
      </c>
      <c r="P37" s="165">
        <v>9</v>
      </c>
      <c r="Q37" s="215"/>
      <c r="R37" s="97"/>
      <c r="S37" s="165"/>
      <c r="T37" s="165"/>
      <c r="U37" s="188"/>
      <c r="V37" s="97"/>
      <c r="W37" s="165"/>
      <c r="X37" s="165"/>
      <c r="Y37" s="182"/>
      <c r="Z37" s="97"/>
      <c r="AA37" s="165"/>
      <c r="AB37" s="165"/>
      <c r="AC37" s="182"/>
      <c r="AD37" s="97"/>
      <c r="AE37" s="185"/>
      <c r="AF37" s="278"/>
      <c r="AG37" s="188" t="e">
        <f t="shared" si="48"/>
        <v>#DIV/0!</v>
      </c>
      <c r="AH37" s="182" t="e">
        <f t="shared" si="49"/>
        <v>#DIV/0!</v>
      </c>
      <c r="AI37" s="207">
        <f t="shared" si="34"/>
        <v>0</v>
      </c>
      <c r="AJ37" s="185"/>
      <c r="AK37" s="278"/>
      <c r="AL37" s="188" t="e">
        <f t="shared" si="50"/>
        <v>#DIV/0!</v>
      </c>
      <c r="AM37" s="182" t="e">
        <f t="shared" si="51"/>
        <v>#DIV/0!</v>
      </c>
      <c r="AN37" s="207">
        <f t="shared" si="52"/>
        <v>0</v>
      </c>
      <c r="AO37" s="185"/>
      <c r="AP37" s="278"/>
      <c r="AQ37" s="188" t="e">
        <f t="shared" si="53"/>
        <v>#DIV/0!</v>
      </c>
      <c r="AR37" s="182" t="e">
        <f t="shared" si="54"/>
        <v>#DIV/0!</v>
      </c>
      <c r="AS37" s="207">
        <f t="shared" si="55"/>
        <v>0</v>
      </c>
      <c r="AT37" s="185"/>
      <c r="AU37" s="278"/>
      <c r="AV37" s="188" t="e">
        <f t="shared" si="56"/>
        <v>#DIV/0!</v>
      </c>
      <c r="AW37" s="182" t="e">
        <f t="shared" si="57"/>
        <v>#DIV/0!</v>
      </c>
      <c r="AX37" s="207">
        <f t="shared" si="58"/>
        <v>0</v>
      </c>
      <c r="AY37" s="185"/>
      <c r="AZ37" s="278"/>
      <c r="BA37" s="188" t="e">
        <f t="shared" si="59"/>
        <v>#DIV/0!</v>
      </c>
      <c r="BB37" s="182" t="e">
        <f t="shared" si="60"/>
        <v>#DIV/0!</v>
      </c>
      <c r="BC37" s="207">
        <f t="shared" si="61"/>
        <v>0</v>
      </c>
      <c r="BD37" s="185"/>
      <c r="BE37" s="278"/>
      <c r="BF37" s="188" t="e">
        <f t="shared" si="62"/>
        <v>#DIV/0!</v>
      </c>
      <c r="BG37" s="182" t="e">
        <f t="shared" si="63"/>
        <v>#DIV/0!</v>
      </c>
      <c r="BH37" s="207">
        <f t="shared" si="64"/>
        <v>0</v>
      </c>
      <c r="BI37" s="185"/>
      <c r="BJ37" s="278"/>
      <c r="BK37" s="188" t="e">
        <f t="shared" si="65"/>
        <v>#DIV/0!</v>
      </c>
      <c r="BL37" s="182" t="e">
        <f t="shared" si="66"/>
        <v>#DIV/0!</v>
      </c>
      <c r="BM37" s="207">
        <f t="shared" si="67"/>
        <v>0</v>
      </c>
      <c r="BN37" s="185"/>
      <c r="BO37" s="278"/>
      <c r="BP37" s="188" t="e">
        <f t="shared" si="68"/>
        <v>#DIV/0!</v>
      </c>
      <c r="BQ37" s="182" t="e">
        <f t="shared" si="69"/>
        <v>#DIV/0!</v>
      </c>
      <c r="BR37" s="207">
        <f t="shared" si="70"/>
        <v>0</v>
      </c>
      <c r="BS37" s="185"/>
      <c r="BT37" s="278"/>
      <c r="BU37" s="188" t="e">
        <f t="shared" si="71"/>
        <v>#DIV/0!</v>
      </c>
      <c r="BV37" s="182" t="e">
        <f t="shared" si="72"/>
        <v>#DIV/0!</v>
      </c>
      <c r="BW37" s="207">
        <f t="shared" si="73"/>
        <v>0</v>
      </c>
      <c r="BX37" s="185"/>
      <c r="BY37" s="278"/>
      <c r="BZ37" s="188" t="e">
        <f t="shared" si="74"/>
        <v>#DIV/0!</v>
      </c>
      <c r="CA37" s="182" t="e">
        <f t="shared" si="75"/>
        <v>#DIV/0!</v>
      </c>
      <c r="CB37" s="207">
        <f t="shared" si="76"/>
        <v>0</v>
      </c>
      <c r="CC37" s="185"/>
      <c r="CD37" s="278"/>
      <c r="CE37" s="188" t="e">
        <f t="shared" si="77"/>
        <v>#DIV/0!</v>
      </c>
      <c r="CF37" s="182" t="e">
        <f t="shared" si="78"/>
        <v>#DIV/0!</v>
      </c>
      <c r="CG37" s="207">
        <f t="shared" si="79"/>
        <v>0</v>
      </c>
      <c r="CH37" s="185"/>
      <c r="CI37" s="278"/>
      <c r="CJ37" s="188" t="e">
        <f t="shared" si="80"/>
        <v>#DIV/0!</v>
      </c>
      <c r="CK37" s="182" t="e">
        <f t="shared" si="81"/>
        <v>#DIV/0!</v>
      </c>
    </row>
    <row r="38" spans="1:90" x14ac:dyDescent="0.25">
      <c r="A38" s="154" t="s">
        <v>58</v>
      </c>
      <c r="B38" s="170" t="s">
        <v>105</v>
      </c>
      <c r="C38" s="97">
        <f t="shared" si="13"/>
        <v>49.65</v>
      </c>
      <c r="D38" s="193">
        <v>49</v>
      </c>
      <c r="E38" s="160">
        <v>39</v>
      </c>
      <c r="F38" s="180">
        <f t="shared" si="47"/>
        <v>57.983333333333334</v>
      </c>
      <c r="G38" s="165">
        <v>57</v>
      </c>
      <c r="H38" s="165">
        <v>59</v>
      </c>
      <c r="I38" s="160"/>
      <c r="J38" s="97">
        <f t="shared" si="45"/>
        <v>38.983333333333334</v>
      </c>
      <c r="K38" s="165">
        <v>38</v>
      </c>
      <c r="L38" s="165">
        <v>59</v>
      </c>
      <c r="M38" s="160"/>
      <c r="N38" s="97"/>
      <c r="O38" s="165"/>
      <c r="P38" s="165"/>
      <c r="Q38" s="160"/>
      <c r="R38" s="97"/>
      <c r="S38" s="165"/>
      <c r="T38" s="165"/>
      <c r="U38" s="160"/>
      <c r="V38" s="97">
        <f>W38+X38/60</f>
        <v>42.766666666666666</v>
      </c>
      <c r="W38" s="165">
        <v>42</v>
      </c>
      <c r="X38" s="165">
        <v>46</v>
      </c>
      <c r="Y38" s="182"/>
      <c r="Z38" s="97"/>
      <c r="AA38" s="165"/>
      <c r="AB38" s="165"/>
      <c r="AC38" s="182"/>
      <c r="AD38" s="97"/>
      <c r="AE38" s="185"/>
      <c r="AF38" s="278"/>
      <c r="AG38" s="188">
        <f t="shared" si="48"/>
        <v>0</v>
      </c>
      <c r="AH38" s="182" t="e">
        <f t="shared" si="49"/>
        <v>#DIV/0!</v>
      </c>
      <c r="AI38" s="207">
        <f t="shared" si="34"/>
        <v>0</v>
      </c>
      <c r="AJ38" s="185"/>
      <c r="AK38" s="185"/>
      <c r="AL38" s="188" t="e">
        <f t="shared" si="50"/>
        <v>#DIV/0!</v>
      </c>
      <c r="AM38" s="182" t="e">
        <f t="shared" si="51"/>
        <v>#DIV/0!</v>
      </c>
      <c r="AN38" s="207">
        <f t="shared" si="52"/>
        <v>0</v>
      </c>
      <c r="AO38" s="185"/>
      <c r="AP38" s="185"/>
      <c r="AQ38" s="188" t="e">
        <f t="shared" si="53"/>
        <v>#DIV/0!</v>
      </c>
      <c r="AR38" s="182" t="e">
        <f t="shared" si="54"/>
        <v>#DIV/0!</v>
      </c>
      <c r="AS38" s="207">
        <f t="shared" si="55"/>
        <v>0</v>
      </c>
      <c r="AT38" s="185"/>
      <c r="AU38" s="185"/>
      <c r="AV38" s="188" t="e">
        <f t="shared" si="56"/>
        <v>#DIV/0!</v>
      </c>
      <c r="AW38" s="182" t="e">
        <f t="shared" si="57"/>
        <v>#DIV/0!</v>
      </c>
      <c r="AX38" s="207">
        <f t="shared" si="58"/>
        <v>0</v>
      </c>
      <c r="AY38" s="185"/>
      <c r="AZ38" s="185"/>
      <c r="BA38" s="188" t="e">
        <f t="shared" si="59"/>
        <v>#DIV/0!</v>
      </c>
      <c r="BB38" s="182" t="e">
        <f t="shared" si="60"/>
        <v>#DIV/0!</v>
      </c>
      <c r="BC38" s="207">
        <f t="shared" si="61"/>
        <v>0</v>
      </c>
      <c r="BD38" s="185"/>
      <c r="BE38" s="185"/>
      <c r="BF38" s="188" t="e">
        <f t="shared" si="62"/>
        <v>#DIV/0!</v>
      </c>
      <c r="BG38" s="182" t="e">
        <f t="shared" si="63"/>
        <v>#DIV/0!</v>
      </c>
      <c r="BH38" s="207">
        <f t="shared" si="64"/>
        <v>0</v>
      </c>
      <c r="BI38" s="185"/>
      <c r="BJ38" s="185"/>
      <c r="BK38" s="188" t="e">
        <f t="shared" si="65"/>
        <v>#DIV/0!</v>
      </c>
      <c r="BL38" s="182" t="e">
        <f t="shared" si="66"/>
        <v>#DIV/0!</v>
      </c>
      <c r="BM38" s="207">
        <f t="shared" si="67"/>
        <v>0</v>
      </c>
      <c r="BN38" s="185"/>
      <c r="BO38" s="185"/>
      <c r="BP38" s="188" t="e">
        <f t="shared" si="68"/>
        <v>#DIV/0!</v>
      </c>
      <c r="BQ38" s="182" t="e">
        <f t="shared" si="69"/>
        <v>#DIV/0!</v>
      </c>
      <c r="BR38" s="207">
        <f t="shared" si="70"/>
        <v>0</v>
      </c>
      <c r="BS38" s="185"/>
      <c r="BT38" s="185"/>
      <c r="BU38" s="188" t="e">
        <f t="shared" si="71"/>
        <v>#DIV/0!</v>
      </c>
      <c r="BV38" s="182" t="e">
        <f t="shared" si="72"/>
        <v>#DIV/0!</v>
      </c>
      <c r="BW38" s="207">
        <f t="shared" si="73"/>
        <v>0</v>
      </c>
      <c r="BX38" s="185"/>
      <c r="BY38" s="185"/>
      <c r="BZ38" s="188" t="e">
        <f t="shared" si="74"/>
        <v>#DIV/0!</v>
      </c>
      <c r="CA38" s="182" t="e">
        <f t="shared" si="75"/>
        <v>#DIV/0!</v>
      </c>
      <c r="CB38" s="207">
        <f t="shared" si="76"/>
        <v>0</v>
      </c>
      <c r="CC38" s="185"/>
      <c r="CD38" s="185"/>
      <c r="CE38" s="188" t="e">
        <f t="shared" si="77"/>
        <v>#DIV/0!</v>
      </c>
      <c r="CF38" s="182" t="e">
        <f t="shared" si="78"/>
        <v>#DIV/0!</v>
      </c>
      <c r="CG38" s="207">
        <f t="shared" si="79"/>
        <v>0</v>
      </c>
      <c r="CH38" s="185"/>
      <c r="CI38" s="185"/>
      <c r="CJ38" s="188" t="e">
        <f t="shared" si="80"/>
        <v>#DIV/0!</v>
      </c>
      <c r="CK38" s="182" t="e">
        <f t="shared" si="81"/>
        <v>#DIV/0!</v>
      </c>
    </row>
    <row r="39" spans="1:90" x14ac:dyDescent="0.25">
      <c r="A39" s="7" t="s">
        <v>79</v>
      </c>
      <c r="B39" s="85" t="s">
        <v>109</v>
      </c>
      <c r="C39" s="97"/>
      <c r="D39" s="193"/>
      <c r="E39" s="160"/>
      <c r="F39" s="180"/>
      <c r="G39" s="165"/>
      <c r="H39" s="165"/>
      <c r="I39" s="181"/>
      <c r="J39" s="97"/>
      <c r="K39" s="165"/>
      <c r="L39" s="165"/>
      <c r="M39" s="181"/>
      <c r="N39" s="97"/>
      <c r="O39" s="165"/>
      <c r="P39" s="165"/>
      <c r="Q39" s="181"/>
      <c r="R39" s="97"/>
      <c r="S39" s="165"/>
      <c r="T39" s="165"/>
      <c r="U39" s="181"/>
      <c r="V39" s="97"/>
      <c r="W39" s="165"/>
      <c r="X39" s="165"/>
      <c r="Y39" s="222"/>
      <c r="Z39" s="97"/>
      <c r="AA39" s="165"/>
      <c r="AB39" s="165"/>
      <c r="AC39" s="222"/>
      <c r="AD39" s="97">
        <v>124.11</v>
      </c>
      <c r="AE39" s="185">
        <v>124</v>
      </c>
      <c r="AF39" s="278">
        <v>11</v>
      </c>
      <c r="AG39" s="188" t="e">
        <f t="shared" si="48"/>
        <v>#DIV/0!</v>
      </c>
      <c r="AH39" s="182" t="e">
        <f t="shared" si="49"/>
        <v>#DIV/0!</v>
      </c>
      <c r="AI39" s="207">
        <f t="shared" si="34"/>
        <v>0</v>
      </c>
      <c r="AJ39" s="185"/>
      <c r="AK39" s="185"/>
      <c r="AL39" s="188" t="e">
        <f t="shared" si="50"/>
        <v>#DIV/0!</v>
      </c>
      <c r="AM39" s="182">
        <f t="shared" si="51"/>
        <v>0</v>
      </c>
      <c r="AN39" s="207">
        <f t="shared" si="52"/>
        <v>0</v>
      </c>
      <c r="AO39" s="185"/>
      <c r="AP39" s="185"/>
      <c r="AQ39" s="188">
        <f t="shared" si="53"/>
        <v>0</v>
      </c>
      <c r="AR39" s="182" t="e">
        <f t="shared" si="54"/>
        <v>#DIV/0!</v>
      </c>
      <c r="AS39" s="207">
        <f t="shared" si="55"/>
        <v>0</v>
      </c>
      <c r="AT39" s="185"/>
      <c r="AU39" s="185"/>
      <c r="AV39" s="188" t="e">
        <f t="shared" si="56"/>
        <v>#DIV/0!</v>
      </c>
      <c r="AW39" s="182" t="e">
        <f t="shared" si="57"/>
        <v>#DIV/0!</v>
      </c>
      <c r="AX39" s="207">
        <f t="shared" si="58"/>
        <v>0</v>
      </c>
      <c r="AY39" s="185"/>
      <c r="AZ39" s="185"/>
      <c r="BA39" s="188" t="e">
        <f t="shared" si="59"/>
        <v>#DIV/0!</v>
      </c>
      <c r="BB39" s="182" t="e">
        <f t="shared" si="60"/>
        <v>#DIV/0!</v>
      </c>
      <c r="BC39" s="207">
        <f t="shared" si="61"/>
        <v>0</v>
      </c>
      <c r="BD39" s="185"/>
      <c r="BE39" s="185"/>
      <c r="BF39" s="188" t="e">
        <f t="shared" si="62"/>
        <v>#DIV/0!</v>
      </c>
      <c r="BG39" s="182" t="e">
        <f t="shared" si="63"/>
        <v>#DIV/0!</v>
      </c>
      <c r="BH39" s="207">
        <f t="shared" si="64"/>
        <v>0</v>
      </c>
      <c r="BI39" s="185"/>
      <c r="BJ39" s="185"/>
      <c r="BK39" s="188" t="e">
        <f t="shared" si="65"/>
        <v>#DIV/0!</v>
      </c>
      <c r="BL39" s="182" t="e">
        <f t="shared" si="66"/>
        <v>#DIV/0!</v>
      </c>
      <c r="BM39" s="207">
        <f t="shared" si="67"/>
        <v>0</v>
      </c>
      <c r="BN39" s="185"/>
      <c r="BO39" s="185"/>
      <c r="BP39" s="188" t="e">
        <f t="shared" si="68"/>
        <v>#DIV/0!</v>
      </c>
      <c r="BQ39" s="182" t="e">
        <f t="shared" si="69"/>
        <v>#DIV/0!</v>
      </c>
      <c r="BR39" s="207">
        <f t="shared" si="70"/>
        <v>0</v>
      </c>
      <c r="BS39" s="185"/>
      <c r="BT39" s="185"/>
      <c r="BU39" s="188" t="e">
        <f t="shared" si="71"/>
        <v>#DIV/0!</v>
      </c>
      <c r="BV39" s="182" t="e">
        <f t="shared" si="72"/>
        <v>#DIV/0!</v>
      </c>
      <c r="BW39" s="207">
        <f t="shared" si="73"/>
        <v>0</v>
      </c>
      <c r="BX39" s="185"/>
      <c r="BY39" s="185"/>
      <c r="BZ39" s="188" t="e">
        <f t="shared" si="74"/>
        <v>#DIV/0!</v>
      </c>
      <c r="CA39" s="182" t="e">
        <f t="shared" si="75"/>
        <v>#DIV/0!</v>
      </c>
      <c r="CB39" s="207">
        <f t="shared" si="76"/>
        <v>0</v>
      </c>
      <c r="CC39" s="185"/>
      <c r="CD39" s="185"/>
      <c r="CE39" s="188" t="e">
        <f t="shared" si="77"/>
        <v>#DIV/0!</v>
      </c>
      <c r="CF39" s="182" t="e">
        <f t="shared" si="78"/>
        <v>#DIV/0!</v>
      </c>
      <c r="CG39" s="207">
        <f t="shared" si="79"/>
        <v>0</v>
      </c>
      <c r="CH39" s="185"/>
      <c r="CI39" s="185"/>
      <c r="CJ39" s="188" t="e">
        <f t="shared" si="80"/>
        <v>#DIV/0!</v>
      </c>
      <c r="CK39" s="182" t="e">
        <f t="shared" si="81"/>
        <v>#DIV/0!</v>
      </c>
    </row>
    <row r="40" spans="1:90" x14ac:dyDescent="0.25">
      <c r="A40" s="154" t="s">
        <v>44</v>
      </c>
      <c r="B40" s="170" t="s">
        <v>101</v>
      </c>
      <c r="C40" s="97">
        <f t="shared" si="13"/>
        <v>38.483333333333334</v>
      </c>
      <c r="D40" s="193">
        <v>38</v>
      </c>
      <c r="E40" s="177">
        <v>29</v>
      </c>
      <c r="F40" s="180">
        <f t="shared" si="47"/>
        <v>44.2</v>
      </c>
      <c r="G40" s="165">
        <v>44</v>
      </c>
      <c r="H40" s="165">
        <v>12</v>
      </c>
      <c r="I40" s="160"/>
      <c r="J40" s="97">
        <f t="shared" si="45"/>
        <v>31.183333333333334</v>
      </c>
      <c r="K40" s="165">
        <v>31</v>
      </c>
      <c r="L40" s="165">
        <v>11</v>
      </c>
      <c r="M40" s="160"/>
      <c r="N40" s="97"/>
      <c r="O40" s="165"/>
      <c r="P40" s="165"/>
      <c r="Q40" s="160"/>
      <c r="R40" s="97">
        <f t="shared" ref="R40" si="83">S40+T40/60</f>
        <v>31.716666666666665</v>
      </c>
      <c r="S40" s="165">
        <v>31</v>
      </c>
      <c r="T40" s="165">
        <v>43</v>
      </c>
      <c r="U40" s="160"/>
      <c r="V40" s="97">
        <f t="shared" ref="V40:V62" si="84">W40+X40/60</f>
        <v>34.43333333333333</v>
      </c>
      <c r="W40" s="165">
        <v>34</v>
      </c>
      <c r="X40" s="165">
        <v>26</v>
      </c>
      <c r="Y40" s="182"/>
      <c r="Z40" s="97"/>
      <c r="AA40" s="165"/>
      <c r="AB40" s="165"/>
      <c r="AC40" s="182"/>
      <c r="AD40" s="97"/>
      <c r="AE40" s="185"/>
      <c r="AF40" s="278"/>
      <c r="AG40" s="188">
        <f t="shared" si="48"/>
        <v>0</v>
      </c>
      <c r="AH40" s="182" t="e">
        <f t="shared" si="49"/>
        <v>#DIV/0!</v>
      </c>
      <c r="AI40" s="207">
        <f t="shared" si="34"/>
        <v>0</v>
      </c>
      <c r="AJ40" s="185"/>
      <c r="AK40" s="185"/>
      <c r="AL40" s="188" t="e">
        <f t="shared" si="50"/>
        <v>#DIV/0!</v>
      </c>
      <c r="AM40" s="182" t="e">
        <f t="shared" si="51"/>
        <v>#DIV/0!</v>
      </c>
      <c r="AN40" s="207">
        <f t="shared" si="52"/>
        <v>0</v>
      </c>
      <c r="AO40" s="185"/>
      <c r="AP40" s="185"/>
      <c r="AQ40" s="188" t="e">
        <f t="shared" si="53"/>
        <v>#DIV/0!</v>
      </c>
      <c r="AR40" s="182" t="e">
        <f t="shared" si="54"/>
        <v>#DIV/0!</v>
      </c>
      <c r="AS40" s="207">
        <f t="shared" si="55"/>
        <v>0</v>
      </c>
      <c r="AT40" s="185"/>
      <c r="AU40" s="185"/>
      <c r="AV40" s="188" t="e">
        <f t="shared" si="56"/>
        <v>#DIV/0!</v>
      </c>
      <c r="AW40" s="182" t="e">
        <f t="shared" si="57"/>
        <v>#DIV/0!</v>
      </c>
      <c r="AX40" s="207">
        <f t="shared" si="58"/>
        <v>0</v>
      </c>
      <c r="AY40" s="185"/>
      <c r="AZ40" s="185"/>
      <c r="BA40" s="188" t="e">
        <f t="shared" si="59"/>
        <v>#DIV/0!</v>
      </c>
      <c r="BB40" s="182" t="e">
        <f t="shared" si="60"/>
        <v>#DIV/0!</v>
      </c>
      <c r="BC40" s="207">
        <f t="shared" si="61"/>
        <v>0</v>
      </c>
      <c r="BD40" s="185"/>
      <c r="BE40" s="185"/>
      <c r="BF40" s="188" t="e">
        <f t="shared" si="62"/>
        <v>#DIV/0!</v>
      </c>
      <c r="BG40" s="182" t="e">
        <f t="shared" si="63"/>
        <v>#DIV/0!</v>
      </c>
      <c r="BH40" s="207">
        <f t="shared" si="64"/>
        <v>0</v>
      </c>
      <c r="BI40" s="185"/>
      <c r="BJ40" s="185"/>
      <c r="BK40" s="188" t="e">
        <f t="shared" si="65"/>
        <v>#DIV/0!</v>
      </c>
      <c r="BL40" s="182" t="e">
        <f t="shared" si="66"/>
        <v>#DIV/0!</v>
      </c>
      <c r="BM40" s="207">
        <f t="shared" si="67"/>
        <v>0</v>
      </c>
      <c r="BN40" s="185"/>
      <c r="BO40" s="185"/>
      <c r="BP40" s="188" t="e">
        <f t="shared" si="68"/>
        <v>#DIV/0!</v>
      </c>
      <c r="BQ40" s="182" t="e">
        <f t="shared" si="69"/>
        <v>#DIV/0!</v>
      </c>
      <c r="BR40" s="207">
        <f t="shared" si="70"/>
        <v>0</v>
      </c>
      <c r="BS40" s="185"/>
      <c r="BT40" s="185"/>
      <c r="BU40" s="188" t="e">
        <f t="shared" si="71"/>
        <v>#DIV/0!</v>
      </c>
      <c r="BV40" s="182" t="e">
        <f t="shared" si="72"/>
        <v>#DIV/0!</v>
      </c>
      <c r="BW40" s="207">
        <f t="shared" si="73"/>
        <v>0</v>
      </c>
      <c r="BX40" s="185"/>
      <c r="BY40" s="185"/>
      <c r="BZ40" s="188" t="e">
        <f t="shared" si="74"/>
        <v>#DIV/0!</v>
      </c>
      <c r="CA40" s="182" t="e">
        <f t="shared" si="75"/>
        <v>#DIV/0!</v>
      </c>
      <c r="CB40" s="207">
        <f t="shared" si="76"/>
        <v>72.441666666666663</v>
      </c>
      <c r="CC40" s="185">
        <v>72</v>
      </c>
      <c r="CD40" s="185">
        <v>26.5</v>
      </c>
      <c r="CE40" s="188" t="e">
        <f t="shared" si="77"/>
        <v>#DIV/0!</v>
      </c>
      <c r="CF40" s="182" t="e">
        <f t="shared" si="78"/>
        <v>#DIV/0!</v>
      </c>
      <c r="CG40" s="207">
        <f t="shared" si="79"/>
        <v>0</v>
      </c>
      <c r="CH40" s="185"/>
      <c r="CI40" s="185"/>
      <c r="CJ40" s="188" t="e">
        <f t="shared" si="80"/>
        <v>#DIV/0!</v>
      </c>
      <c r="CK40" s="182">
        <f t="shared" si="81"/>
        <v>0</v>
      </c>
      <c r="CL40" s="285"/>
    </row>
    <row r="41" spans="1:90" x14ac:dyDescent="0.25">
      <c r="A41" s="51" t="s">
        <v>21</v>
      </c>
      <c r="B41" s="86" t="s">
        <v>107</v>
      </c>
      <c r="C41" s="97"/>
      <c r="D41" s="193"/>
      <c r="E41" s="176"/>
      <c r="F41" s="180"/>
      <c r="G41" s="165"/>
      <c r="H41" s="165"/>
      <c r="I41" s="160"/>
      <c r="J41" s="97"/>
      <c r="K41" s="165"/>
      <c r="L41" s="165"/>
      <c r="M41" s="160"/>
      <c r="N41" s="97"/>
      <c r="O41" s="165"/>
      <c r="P41" s="165"/>
      <c r="Q41" s="160"/>
      <c r="R41" s="97"/>
      <c r="S41" s="165"/>
      <c r="T41" s="165"/>
      <c r="U41" s="160"/>
      <c r="V41" s="97"/>
      <c r="W41" s="165"/>
      <c r="X41" s="165"/>
      <c r="Y41" s="182"/>
      <c r="Z41" s="97"/>
      <c r="AA41" s="165"/>
      <c r="AB41" s="165"/>
      <c r="AC41" s="182"/>
      <c r="AD41" s="97"/>
      <c r="AE41" s="185"/>
      <c r="AF41" s="278"/>
      <c r="AG41" s="188" t="e">
        <f t="shared" si="48"/>
        <v>#DIV/0!</v>
      </c>
      <c r="AH41" s="182" t="e">
        <f t="shared" si="49"/>
        <v>#DIV/0!</v>
      </c>
      <c r="AI41" s="207">
        <f t="shared" si="34"/>
        <v>0</v>
      </c>
      <c r="AJ41" s="185"/>
      <c r="AK41" s="185"/>
      <c r="AL41" s="188" t="e">
        <f t="shared" si="50"/>
        <v>#DIV/0!</v>
      </c>
      <c r="AM41" s="182" t="e">
        <f t="shared" si="51"/>
        <v>#DIV/0!</v>
      </c>
      <c r="AN41" s="207">
        <f t="shared" si="52"/>
        <v>0</v>
      </c>
      <c r="AO41" s="185"/>
      <c r="AP41" s="185"/>
      <c r="AQ41" s="188" t="e">
        <f t="shared" si="53"/>
        <v>#DIV/0!</v>
      </c>
      <c r="AR41" s="182" t="e">
        <f t="shared" si="54"/>
        <v>#DIV/0!</v>
      </c>
      <c r="AS41" s="207">
        <f t="shared" si="55"/>
        <v>0</v>
      </c>
      <c r="AT41" s="185"/>
      <c r="AU41" s="185"/>
      <c r="AV41" s="188" t="e">
        <f t="shared" si="56"/>
        <v>#DIV/0!</v>
      </c>
      <c r="AW41" s="182" t="e">
        <f t="shared" si="57"/>
        <v>#DIV/0!</v>
      </c>
      <c r="AX41" s="207">
        <f t="shared" si="58"/>
        <v>0</v>
      </c>
      <c r="AY41" s="185"/>
      <c r="AZ41" s="185"/>
      <c r="BA41" s="188" t="e">
        <f t="shared" si="59"/>
        <v>#DIV/0!</v>
      </c>
      <c r="BB41" s="182" t="e">
        <f t="shared" si="60"/>
        <v>#DIV/0!</v>
      </c>
      <c r="BC41" s="207">
        <f t="shared" si="61"/>
        <v>0</v>
      </c>
      <c r="BD41" s="185"/>
      <c r="BE41" s="185"/>
      <c r="BF41" s="188" t="e">
        <f t="shared" si="62"/>
        <v>#DIV/0!</v>
      </c>
      <c r="BG41" s="182" t="e">
        <f t="shared" si="63"/>
        <v>#DIV/0!</v>
      </c>
      <c r="BH41" s="207">
        <f t="shared" si="64"/>
        <v>0</v>
      </c>
      <c r="BI41" s="185"/>
      <c r="BJ41" s="185"/>
      <c r="BK41" s="188" t="e">
        <f t="shared" si="65"/>
        <v>#DIV/0!</v>
      </c>
      <c r="BL41" s="182" t="e">
        <f t="shared" si="66"/>
        <v>#DIV/0!</v>
      </c>
      <c r="BM41" s="207">
        <f t="shared" si="67"/>
        <v>0</v>
      </c>
      <c r="BN41" s="185"/>
      <c r="BO41" s="185"/>
      <c r="BP41" s="188" t="e">
        <f t="shared" si="68"/>
        <v>#DIV/0!</v>
      </c>
      <c r="BQ41" s="182" t="e">
        <f t="shared" si="69"/>
        <v>#DIV/0!</v>
      </c>
      <c r="BR41" s="207">
        <f t="shared" si="70"/>
        <v>0</v>
      </c>
      <c r="BS41" s="185"/>
      <c r="BT41" s="185"/>
      <c r="BU41" s="188" t="e">
        <f t="shared" si="71"/>
        <v>#DIV/0!</v>
      </c>
      <c r="BV41" s="182" t="e">
        <f t="shared" si="72"/>
        <v>#DIV/0!</v>
      </c>
      <c r="BW41" s="207">
        <f t="shared" si="73"/>
        <v>0</v>
      </c>
      <c r="BX41" s="185"/>
      <c r="BY41" s="185"/>
      <c r="BZ41" s="188" t="e">
        <f t="shared" si="74"/>
        <v>#DIV/0!</v>
      </c>
      <c r="CA41" s="182" t="e">
        <f t="shared" si="75"/>
        <v>#DIV/0!</v>
      </c>
      <c r="CB41" s="207">
        <f t="shared" si="76"/>
        <v>0</v>
      </c>
      <c r="CC41" s="185"/>
      <c r="CD41" s="185"/>
      <c r="CE41" s="188" t="e">
        <f t="shared" si="77"/>
        <v>#DIV/0!</v>
      </c>
      <c r="CF41" s="182" t="e">
        <f t="shared" si="78"/>
        <v>#DIV/0!</v>
      </c>
      <c r="CG41" s="207">
        <f t="shared" si="79"/>
        <v>0</v>
      </c>
      <c r="CH41" s="185"/>
      <c r="CI41" s="185"/>
      <c r="CJ41" s="188" t="e">
        <f t="shared" si="80"/>
        <v>#DIV/0!</v>
      </c>
      <c r="CK41" s="182" t="e">
        <f t="shared" si="81"/>
        <v>#DIV/0!</v>
      </c>
    </row>
    <row r="42" spans="1:90" x14ac:dyDescent="0.25">
      <c r="A42" s="7" t="s">
        <v>20</v>
      </c>
      <c r="B42" s="85" t="s">
        <v>114</v>
      </c>
      <c r="C42" s="97"/>
      <c r="D42" s="193"/>
      <c r="E42" s="160"/>
      <c r="F42" s="180"/>
      <c r="G42" s="165"/>
      <c r="H42" s="165"/>
      <c r="I42" s="160"/>
      <c r="J42" s="97"/>
      <c r="K42" s="165"/>
      <c r="L42" s="165"/>
      <c r="M42" s="160"/>
      <c r="N42" s="97"/>
      <c r="O42" s="165"/>
      <c r="P42" s="165"/>
      <c r="Q42" s="160"/>
      <c r="R42" s="97"/>
      <c r="S42" s="165"/>
      <c r="T42" s="165"/>
      <c r="U42" s="160"/>
      <c r="V42" s="97"/>
      <c r="W42" s="165"/>
      <c r="X42" s="165"/>
      <c r="Y42" s="182"/>
      <c r="Z42" s="97"/>
      <c r="AA42" s="165"/>
      <c r="AB42" s="165"/>
      <c r="AC42" s="182"/>
      <c r="AD42" s="97"/>
      <c r="AE42" s="185"/>
      <c r="AF42" s="278"/>
      <c r="AG42" s="188" t="e">
        <f t="shared" si="48"/>
        <v>#DIV/0!</v>
      </c>
      <c r="AH42" s="182" t="e">
        <f t="shared" si="49"/>
        <v>#DIV/0!</v>
      </c>
      <c r="AI42" s="207">
        <f t="shared" si="34"/>
        <v>0</v>
      </c>
      <c r="AJ42" s="185"/>
      <c r="AK42" s="185"/>
      <c r="AL42" s="188" t="e">
        <f t="shared" si="50"/>
        <v>#DIV/0!</v>
      </c>
      <c r="AM42" s="182" t="e">
        <f t="shared" si="51"/>
        <v>#DIV/0!</v>
      </c>
      <c r="AN42" s="207">
        <f t="shared" si="52"/>
        <v>0</v>
      </c>
      <c r="AO42" s="185"/>
      <c r="AP42" s="185"/>
      <c r="AQ42" s="188" t="e">
        <f t="shared" si="53"/>
        <v>#DIV/0!</v>
      </c>
      <c r="AR42" s="182" t="e">
        <f t="shared" si="54"/>
        <v>#DIV/0!</v>
      </c>
      <c r="AS42" s="207">
        <f t="shared" si="55"/>
        <v>0</v>
      </c>
      <c r="AT42" s="185"/>
      <c r="AU42" s="185"/>
      <c r="AV42" s="188" t="e">
        <f t="shared" si="56"/>
        <v>#DIV/0!</v>
      </c>
      <c r="AW42" s="182" t="e">
        <f t="shared" si="57"/>
        <v>#DIV/0!</v>
      </c>
      <c r="AX42" s="207">
        <f t="shared" si="58"/>
        <v>0</v>
      </c>
      <c r="AY42" s="185"/>
      <c r="AZ42" s="185"/>
      <c r="BA42" s="188" t="e">
        <f t="shared" si="59"/>
        <v>#DIV/0!</v>
      </c>
      <c r="BB42" s="182" t="e">
        <f t="shared" si="60"/>
        <v>#DIV/0!</v>
      </c>
      <c r="BC42" s="207">
        <f t="shared" si="61"/>
        <v>0</v>
      </c>
      <c r="BD42" s="185"/>
      <c r="BE42" s="185"/>
      <c r="BF42" s="188" t="e">
        <f t="shared" si="62"/>
        <v>#DIV/0!</v>
      </c>
      <c r="BG42" s="182" t="e">
        <f t="shared" si="63"/>
        <v>#DIV/0!</v>
      </c>
      <c r="BH42" s="207">
        <f t="shared" si="64"/>
        <v>0</v>
      </c>
      <c r="BI42" s="185"/>
      <c r="BJ42" s="185"/>
      <c r="BK42" s="188" t="e">
        <f t="shared" si="65"/>
        <v>#DIV/0!</v>
      </c>
      <c r="BL42" s="182" t="e">
        <f t="shared" si="66"/>
        <v>#DIV/0!</v>
      </c>
      <c r="BM42" s="207">
        <f t="shared" si="67"/>
        <v>0</v>
      </c>
      <c r="BN42" s="185"/>
      <c r="BO42" s="185"/>
      <c r="BP42" s="188" t="e">
        <f t="shared" si="68"/>
        <v>#DIV/0!</v>
      </c>
      <c r="BQ42" s="182" t="e">
        <f t="shared" si="69"/>
        <v>#DIV/0!</v>
      </c>
      <c r="BR42" s="207">
        <f t="shared" si="70"/>
        <v>0</v>
      </c>
      <c r="BS42" s="185"/>
      <c r="BT42" s="185"/>
      <c r="BU42" s="188" t="e">
        <f t="shared" si="71"/>
        <v>#DIV/0!</v>
      </c>
      <c r="BV42" s="182" t="e">
        <f t="shared" si="72"/>
        <v>#DIV/0!</v>
      </c>
      <c r="BW42" s="207">
        <f t="shared" si="73"/>
        <v>0</v>
      </c>
      <c r="BX42" s="185"/>
      <c r="BY42" s="185"/>
      <c r="BZ42" s="188" t="e">
        <f t="shared" si="74"/>
        <v>#DIV/0!</v>
      </c>
      <c r="CA42" s="182" t="e">
        <f t="shared" si="75"/>
        <v>#DIV/0!</v>
      </c>
      <c r="CB42" s="207">
        <f t="shared" si="76"/>
        <v>0</v>
      </c>
      <c r="CC42" s="185"/>
      <c r="CD42" s="185"/>
      <c r="CE42" s="188" t="e">
        <f t="shared" si="77"/>
        <v>#DIV/0!</v>
      </c>
      <c r="CF42" s="182" t="e">
        <f t="shared" si="78"/>
        <v>#DIV/0!</v>
      </c>
      <c r="CG42" s="207">
        <f t="shared" si="79"/>
        <v>0</v>
      </c>
      <c r="CH42" s="185"/>
      <c r="CI42" s="185"/>
      <c r="CJ42" s="188" t="e">
        <f t="shared" si="80"/>
        <v>#DIV/0!</v>
      </c>
      <c r="CK42" s="182" t="e">
        <f t="shared" si="81"/>
        <v>#DIV/0!</v>
      </c>
    </row>
    <row r="43" spans="1:90" x14ac:dyDescent="0.25">
      <c r="A43" s="7" t="s">
        <v>18</v>
      </c>
      <c r="B43" s="85" t="s">
        <v>130</v>
      </c>
      <c r="C43" s="97"/>
      <c r="D43" s="193"/>
      <c r="E43" s="160"/>
      <c r="F43" s="180"/>
      <c r="G43" s="165"/>
      <c r="H43" s="165"/>
      <c r="I43" s="160"/>
      <c r="J43" s="97"/>
      <c r="K43" s="165"/>
      <c r="L43" s="165"/>
      <c r="M43" s="160"/>
      <c r="N43" s="97"/>
      <c r="O43" s="165"/>
      <c r="P43" s="165"/>
      <c r="Q43" s="160"/>
      <c r="R43" s="97"/>
      <c r="S43" s="165"/>
      <c r="T43" s="165"/>
      <c r="U43" s="160"/>
      <c r="V43" s="97"/>
      <c r="W43" s="165"/>
      <c r="X43" s="165"/>
      <c r="Y43" s="182"/>
      <c r="Z43" s="97"/>
      <c r="AA43" s="165"/>
      <c r="AB43" s="165"/>
      <c r="AC43" s="182"/>
      <c r="AD43" s="97"/>
      <c r="AE43" s="185"/>
      <c r="AF43" s="278"/>
      <c r="AG43" s="188" t="e">
        <f t="shared" si="48"/>
        <v>#DIV/0!</v>
      </c>
      <c r="AH43" s="182" t="e">
        <f t="shared" si="49"/>
        <v>#DIV/0!</v>
      </c>
      <c r="AI43" s="207">
        <f t="shared" si="34"/>
        <v>0</v>
      </c>
      <c r="AJ43" s="185"/>
      <c r="AK43" s="185"/>
      <c r="AL43" s="188" t="e">
        <f t="shared" si="50"/>
        <v>#DIV/0!</v>
      </c>
      <c r="AM43" s="182" t="e">
        <f t="shared" si="51"/>
        <v>#DIV/0!</v>
      </c>
      <c r="AN43" s="207">
        <f t="shared" si="52"/>
        <v>0</v>
      </c>
      <c r="AO43" s="185"/>
      <c r="AP43" s="185"/>
      <c r="AQ43" s="188" t="e">
        <f t="shared" si="53"/>
        <v>#DIV/0!</v>
      </c>
      <c r="AR43" s="182" t="e">
        <f t="shared" si="54"/>
        <v>#DIV/0!</v>
      </c>
      <c r="AS43" s="207">
        <f t="shared" si="55"/>
        <v>0</v>
      </c>
      <c r="AT43" s="185"/>
      <c r="AU43" s="185"/>
      <c r="AV43" s="188" t="e">
        <f t="shared" si="56"/>
        <v>#DIV/0!</v>
      </c>
      <c r="AW43" s="182" t="e">
        <f t="shared" si="57"/>
        <v>#DIV/0!</v>
      </c>
      <c r="AX43" s="207">
        <f t="shared" si="58"/>
        <v>0</v>
      </c>
      <c r="AY43" s="185"/>
      <c r="AZ43" s="185"/>
      <c r="BA43" s="188" t="e">
        <f t="shared" si="59"/>
        <v>#DIV/0!</v>
      </c>
      <c r="BB43" s="182" t="e">
        <f t="shared" si="60"/>
        <v>#DIV/0!</v>
      </c>
      <c r="BC43" s="207">
        <f t="shared" si="61"/>
        <v>0</v>
      </c>
      <c r="BD43" s="185"/>
      <c r="BE43" s="185"/>
      <c r="BF43" s="188" t="e">
        <f t="shared" si="62"/>
        <v>#DIV/0!</v>
      </c>
      <c r="BG43" s="182" t="e">
        <f t="shared" si="63"/>
        <v>#DIV/0!</v>
      </c>
      <c r="BH43" s="207">
        <f t="shared" si="64"/>
        <v>0</v>
      </c>
      <c r="BI43" s="185"/>
      <c r="BJ43" s="185"/>
      <c r="BK43" s="188" t="e">
        <f t="shared" si="65"/>
        <v>#DIV/0!</v>
      </c>
      <c r="BL43" s="182" t="e">
        <f t="shared" si="66"/>
        <v>#DIV/0!</v>
      </c>
      <c r="BM43" s="207">
        <f t="shared" si="67"/>
        <v>0</v>
      </c>
      <c r="BN43" s="185"/>
      <c r="BO43" s="185"/>
      <c r="BP43" s="188" t="e">
        <f t="shared" si="68"/>
        <v>#DIV/0!</v>
      </c>
      <c r="BQ43" s="182" t="e">
        <f t="shared" si="69"/>
        <v>#DIV/0!</v>
      </c>
      <c r="BR43" s="207">
        <f t="shared" si="70"/>
        <v>0</v>
      </c>
      <c r="BS43" s="185"/>
      <c r="BT43" s="185"/>
      <c r="BU43" s="188" t="e">
        <f t="shared" si="71"/>
        <v>#DIV/0!</v>
      </c>
      <c r="BV43" s="182" t="e">
        <f t="shared" si="72"/>
        <v>#DIV/0!</v>
      </c>
      <c r="BW43" s="207">
        <f t="shared" si="73"/>
        <v>0</v>
      </c>
      <c r="BX43" s="185"/>
      <c r="BY43" s="185"/>
      <c r="BZ43" s="188" t="e">
        <f t="shared" si="74"/>
        <v>#DIV/0!</v>
      </c>
      <c r="CA43" s="182" t="e">
        <f t="shared" si="75"/>
        <v>#DIV/0!</v>
      </c>
      <c r="CB43" s="207">
        <f t="shared" si="76"/>
        <v>0</v>
      </c>
      <c r="CC43" s="185"/>
      <c r="CD43" s="185"/>
      <c r="CE43" s="188" t="e">
        <f t="shared" si="77"/>
        <v>#DIV/0!</v>
      </c>
      <c r="CF43" s="182" t="e">
        <f t="shared" si="78"/>
        <v>#DIV/0!</v>
      </c>
      <c r="CG43" s="207">
        <f t="shared" si="79"/>
        <v>0</v>
      </c>
      <c r="CH43" s="185"/>
      <c r="CI43" s="185"/>
      <c r="CJ43" s="188" t="e">
        <f t="shared" si="80"/>
        <v>#DIV/0!</v>
      </c>
      <c r="CK43" s="182" t="e">
        <f t="shared" si="81"/>
        <v>#DIV/0!</v>
      </c>
    </row>
    <row r="44" spans="1:90" x14ac:dyDescent="0.25">
      <c r="A44" s="154" t="s">
        <v>134</v>
      </c>
      <c r="B44" s="170" t="s">
        <v>135</v>
      </c>
      <c r="C44" s="97">
        <f t="shared" si="13"/>
        <v>42.25</v>
      </c>
      <c r="D44" s="193">
        <v>42</v>
      </c>
      <c r="E44" s="160">
        <v>15</v>
      </c>
      <c r="F44" s="180">
        <f t="shared" si="47"/>
        <v>43.733333333333334</v>
      </c>
      <c r="G44" s="165">
        <v>43</v>
      </c>
      <c r="H44" s="165">
        <v>44</v>
      </c>
      <c r="I44" s="160"/>
      <c r="J44" s="97"/>
      <c r="K44" s="165"/>
      <c r="L44" s="165"/>
      <c r="M44" s="160"/>
      <c r="N44" s="97"/>
      <c r="O44" s="165"/>
      <c r="P44" s="165"/>
      <c r="Q44" s="160"/>
      <c r="R44" s="97"/>
      <c r="S44" s="165"/>
      <c r="T44" s="165"/>
      <c r="U44" s="160"/>
      <c r="V44" s="97"/>
      <c r="W44" s="165"/>
      <c r="X44" s="165"/>
      <c r="Y44" s="182"/>
      <c r="Z44" s="97"/>
      <c r="AA44" s="165"/>
      <c r="AB44" s="165"/>
      <c r="AC44" s="182"/>
      <c r="AD44" s="97"/>
      <c r="AE44" s="185"/>
      <c r="AF44" s="278"/>
      <c r="AG44" s="188" t="e">
        <f t="shared" si="48"/>
        <v>#DIV/0!</v>
      </c>
      <c r="AH44" s="182" t="e">
        <f t="shared" si="49"/>
        <v>#DIV/0!</v>
      </c>
      <c r="AI44" s="207">
        <f t="shared" si="34"/>
        <v>0</v>
      </c>
      <c r="AJ44" s="185"/>
      <c r="AK44" s="185"/>
      <c r="AL44" s="188" t="e">
        <f t="shared" si="50"/>
        <v>#DIV/0!</v>
      </c>
      <c r="AM44" s="182" t="e">
        <f t="shared" si="51"/>
        <v>#DIV/0!</v>
      </c>
      <c r="AN44" s="207">
        <f t="shared" si="52"/>
        <v>0</v>
      </c>
      <c r="AO44" s="185"/>
      <c r="AP44" s="185"/>
      <c r="AQ44" s="188" t="e">
        <f t="shared" si="53"/>
        <v>#DIV/0!</v>
      </c>
      <c r="AR44" s="182" t="e">
        <f t="shared" si="54"/>
        <v>#DIV/0!</v>
      </c>
      <c r="AS44" s="207">
        <f t="shared" si="55"/>
        <v>0</v>
      </c>
      <c r="AT44" s="185"/>
      <c r="AU44" s="185"/>
      <c r="AV44" s="188" t="e">
        <f t="shared" si="56"/>
        <v>#DIV/0!</v>
      </c>
      <c r="AW44" s="182" t="e">
        <f t="shared" si="57"/>
        <v>#DIV/0!</v>
      </c>
      <c r="AX44" s="207">
        <f t="shared" si="58"/>
        <v>0</v>
      </c>
      <c r="AY44" s="185"/>
      <c r="AZ44" s="185"/>
      <c r="BA44" s="188" t="e">
        <f t="shared" si="59"/>
        <v>#DIV/0!</v>
      </c>
      <c r="BB44" s="182" t="e">
        <f t="shared" si="60"/>
        <v>#DIV/0!</v>
      </c>
      <c r="BC44" s="207">
        <f t="shared" si="61"/>
        <v>0</v>
      </c>
      <c r="BD44" s="185"/>
      <c r="BE44" s="185"/>
      <c r="BF44" s="188" t="e">
        <f t="shared" si="62"/>
        <v>#DIV/0!</v>
      </c>
      <c r="BG44" s="182" t="e">
        <f t="shared" si="63"/>
        <v>#DIV/0!</v>
      </c>
      <c r="BH44" s="207">
        <f t="shared" si="64"/>
        <v>0</v>
      </c>
      <c r="BI44" s="185"/>
      <c r="BJ44" s="185"/>
      <c r="BK44" s="188" t="e">
        <f t="shared" si="65"/>
        <v>#DIV/0!</v>
      </c>
      <c r="BL44" s="182" t="e">
        <f t="shared" si="66"/>
        <v>#DIV/0!</v>
      </c>
      <c r="BM44" s="207">
        <f t="shared" si="67"/>
        <v>0</v>
      </c>
      <c r="BN44" s="185"/>
      <c r="BO44" s="185"/>
      <c r="BP44" s="188" t="e">
        <f t="shared" si="68"/>
        <v>#DIV/0!</v>
      </c>
      <c r="BQ44" s="182" t="e">
        <f t="shared" si="69"/>
        <v>#DIV/0!</v>
      </c>
      <c r="BR44" s="207">
        <f t="shared" si="70"/>
        <v>0</v>
      </c>
      <c r="BS44" s="185"/>
      <c r="BT44" s="185"/>
      <c r="BU44" s="188" t="e">
        <f t="shared" si="71"/>
        <v>#DIV/0!</v>
      </c>
      <c r="BV44" s="182" t="e">
        <f t="shared" si="72"/>
        <v>#DIV/0!</v>
      </c>
      <c r="BW44" s="207">
        <f t="shared" si="73"/>
        <v>0</v>
      </c>
      <c r="BX44" s="185"/>
      <c r="BY44" s="185"/>
      <c r="BZ44" s="188" t="e">
        <f t="shared" si="74"/>
        <v>#DIV/0!</v>
      </c>
      <c r="CA44" s="182" t="e">
        <f t="shared" si="75"/>
        <v>#DIV/0!</v>
      </c>
      <c r="CB44" s="207">
        <f t="shared" si="76"/>
        <v>82.2</v>
      </c>
      <c r="CC44" s="185">
        <v>82</v>
      </c>
      <c r="CD44" s="185">
        <v>12</v>
      </c>
      <c r="CE44" s="188" t="e">
        <f t="shared" si="77"/>
        <v>#DIV/0!</v>
      </c>
      <c r="CF44" s="182" t="e">
        <f t="shared" si="78"/>
        <v>#DIV/0!</v>
      </c>
      <c r="CG44" s="207">
        <f t="shared" si="79"/>
        <v>0</v>
      </c>
      <c r="CH44" s="185"/>
      <c r="CI44" s="185"/>
      <c r="CJ44" s="188" t="e">
        <f t="shared" si="80"/>
        <v>#DIV/0!</v>
      </c>
      <c r="CK44" s="182">
        <f t="shared" si="81"/>
        <v>0</v>
      </c>
    </row>
    <row r="45" spans="1:90" x14ac:dyDescent="0.25">
      <c r="A45" s="154" t="s">
        <v>131</v>
      </c>
      <c r="B45" s="170" t="s">
        <v>132</v>
      </c>
      <c r="C45" s="187">
        <v>53.29</v>
      </c>
      <c r="D45" s="194"/>
      <c r="E45" s="160"/>
      <c r="F45" s="180">
        <f t="shared" si="47"/>
        <v>59.06666666666667</v>
      </c>
      <c r="G45" s="165">
        <v>59</v>
      </c>
      <c r="H45" s="165">
        <v>4</v>
      </c>
      <c r="I45" s="216"/>
      <c r="J45" s="97">
        <f t="shared" si="45"/>
        <v>40.733333333333334</v>
      </c>
      <c r="K45" s="165">
        <v>40</v>
      </c>
      <c r="L45" s="165">
        <v>44</v>
      </c>
      <c r="M45" s="182"/>
      <c r="N45" s="97">
        <f t="shared" ref="N45:N62" si="85">O45+P45/60</f>
        <v>52.56666666666667</v>
      </c>
      <c r="O45" s="165">
        <v>52</v>
      </c>
      <c r="P45" s="165">
        <v>34</v>
      </c>
      <c r="Q45" s="182"/>
      <c r="R45" s="97"/>
      <c r="S45" s="165"/>
      <c r="T45" s="165"/>
      <c r="U45" s="182"/>
      <c r="V45" s="97"/>
      <c r="W45" s="185">
        <v>42</v>
      </c>
      <c r="X45" s="165">
        <v>59</v>
      </c>
      <c r="Y45" s="182"/>
      <c r="Z45" s="97"/>
      <c r="AA45" s="165"/>
      <c r="AB45" s="165"/>
      <c r="AC45" s="182"/>
      <c r="AD45" s="97"/>
      <c r="AE45" s="185"/>
      <c r="AF45" s="278"/>
      <c r="AG45" s="188" t="e">
        <f t="shared" si="48"/>
        <v>#DIV/0!</v>
      </c>
      <c r="AH45" s="182" t="e">
        <f t="shared" si="49"/>
        <v>#DIV/0!</v>
      </c>
      <c r="AI45" s="207">
        <f t="shared" si="34"/>
        <v>0</v>
      </c>
      <c r="AJ45" s="185"/>
      <c r="AK45" s="185"/>
      <c r="AL45" s="188" t="e">
        <f t="shared" si="50"/>
        <v>#DIV/0!</v>
      </c>
      <c r="AM45" s="182" t="e">
        <f t="shared" si="51"/>
        <v>#DIV/0!</v>
      </c>
      <c r="AN45" s="207">
        <f t="shared" si="52"/>
        <v>0</v>
      </c>
      <c r="AO45" s="185"/>
      <c r="AP45" s="185"/>
      <c r="AQ45" s="188" t="e">
        <f t="shared" si="53"/>
        <v>#DIV/0!</v>
      </c>
      <c r="AR45" s="182" t="e">
        <f t="shared" si="54"/>
        <v>#DIV/0!</v>
      </c>
      <c r="AS45" s="207">
        <f t="shared" si="55"/>
        <v>0</v>
      </c>
      <c r="AT45" s="185"/>
      <c r="AU45" s="185"/>
      <c r="AV45" s="188" t="e">
        <f t="shared" si="56"/>
        <v>#DIV/0!</v>
      </c>
      <c r="AW45" s="182" t="e">
        <f t="shared" si="57"/>
        <v>#DIV/0!</v>
      </c>
      <c r="AX45" s="207">
        <f t="shared" si="58"/>
        <v>0</v>
      </c>
      <c r="AY45" s="185"/>
      <c r="AZ45" s="185"/>
      <c r="BA45" s="188" t="e">
        <f t="shared" si="59"/>
        <v>#DIV/0!</v>
      </c>
      <c r="BB45" s="182" t="e">
        <f t="shared" si="60"/>
        <v>#DIV/0!</v>
      </c>
      <c r="BC45" s="207">
        <f t="shared" si="61"/>
        <v>0</v>
      </c>
      <c r="BD45" s="185"/>
      <c r="BE45" s="185"/>
      <c r="BF45" s="188" t="e">
        <f t="shared" si="62"/>
        <v>#DIV/0!</v>
      </c>
      <c r="BG45" s="182" t="e">
        <f t="shared" si="63"/>
        <v>#DIV/0!</v>
      </c>
      <c r="BH45" s="207">
        <f t="shared" si="64"/>
        <v>0</v>
      </c>
      <c r="BI45" s="185"/>
      <c r="BJ45" s="185"/>
      <c r="BK45" s="188" t="e">
        <f t="shared" si="65"/>
        <v>#DIV/0!</v>
      </c>
      <c r="BL45" s="182" t="e">
        <f t="shared" si="66"/>
        <v>#DIV/0!</v>
      </c>
      <c r="BM45" s="207">
        <f t="shared" si="67"/>
        <v>0</v>
      </c>
      <c r="BN45" s="185"/>
      <c r="BO45" s="185"/>
      <c r="BP45" s="188" t="e">
        <f t="shared" si="68"/>
        <v>#DIV/0!</v>
      </c>
      <c r="BQ45" s="182" t="e">
        <f t="shared" si="69"/>
        <v>#DIV/0!</v>
      </c>
      <c r="BR45" s="207">
        <f t="shared" si="70"/>
        <v>0</v>
      </c>
      <c r="BS45" s="185"/>
      <c r="BT45" s="185"/>
      <c r="BU45" s="188" t="e">
        <f t="shared" si="71"/>
        <v>#DIV/0!</v>
      </c>
      <c r="BV45" s="182" t="e">
        <f t="shared" si="72"/>
        <v>#DIV/0!</v>
      </c>
      <c r="BW45" s="207">
        <f t="shared" si="73"/>
        <v>0</v>
      </c>
      <c r="BX45" s="185"/>
      <c r="BY45" s="185"/>
      <c r="BZ45" s="188" t="e">
        <f t="shared" si="74"/>
        <v>#DIV/0!</v>
      </c>
      <c r="CA45" s="182" t="e">
        <f t="shared" si="75"/>
        <v>#DIV/0!</v>
      </c>
      <c r="CB45" s="207">
        <f t="shared" si="76"/>
        <v>0</v>
      </c>
      <c r="CC45" s="185"/>
      <c r="CD45" s="185"/>
      <c r="CE45" s="188" t="e">
        <f t="shared" si="77"/>
        <v>#DIV/0!</v>
      </c>
      <c r="CF45" s="182" t="e">
        <f t="shared" si="78"/>
        <v>#DIV/0!</v>
      </c>
      <c r="CG45" s="207">
        <f t="shared" si="79"/>
        <v>0</v>
      </c>
      <c r="CH45" s="185"/>
      <c r="CI45" s="185"/>
      <c r="CJ45" s="188" t="e">
        <f t="shared" si="80"/>
        <v>#DIV/0!</v>
      </c>
      <c r="CK45" s="182" t="e">
        <f t="shared" si="81"/>
        <v>#DIV/0!</v>
      </c>
    </row>
    <row r="46" spans="1:90" x14ac:dyDescent="0.25">
      <c r="A46" s="154" t="s">
        <v>19</v>
      </c>
      <c r="B46" s="170" t="s">
        <v>96</v>
      </c>
      <c r="C46" s="200">
        <v>39.46</v>
      </c>
      <c r="D46" s="194"/>
      <c r="E46" s="160"/>
      <c r="F46" s="180"/>
      <c r="G46" s="166"/>
      <c r="H46" s="165"/>
      <c r="I46" s="160"/>
      <c r="J46" s="97">
        <f t="shared" si="45"/>
        <v>31.166666666666668</v>
      </c>
      <c r="K46" s="185">
        <v>31</v>
      </c>
      <c r="L46" s="165">
        <v>10</v>
      </c>
      <c r="M46" s="126"/>
      <c r="N46" s="97">
        <f t="shared" si="85"/>
        <v>42.416666666666664</v>
      </c>
      <c r="O46" s="185">
        <v>42</v>
      </c>
      <c r="P46" s="165">
        <v>25</v>
      </c>
      <c r="Q46" s="182"/>
      <c r="R46" s="97"/>
      <c r="S46" s="185"/>
      <c r="T46" s="165"/>
      <c r="U46" s="182"/>
      <c r="V46" s="97">
        <f t="shared" si="84"/>
        <v>33.716666666666669</v>
      </c>
      <c r="W46" s="165">
        <v>33</v>
      </c>
      <c r="X46" s="165">
        <v>43</v>
      </c>
      <c r="Y46" s="182"/>
      <c r="Z46" s="97">
        <f t="shared" ref="Z46:Z48" si="86">AA46+AB46/60</f>
        <v>30.3</v>
      </c>
      <c r="AA46" s="185">
        <v>30</v>
      </c>
      <c r="AB46" s="165">
        <v>18</v>
      </c>
      <c r="AC46" s="182"/>
      <c r="AD46" s="97">
        <v>94.35</v>
      </c>
      <c r="AE46" s="185">
        <v>94</v>
      </c>
      <c r="AF46" s="278">
        <v>35</v>
      </c>
      <c r="AG46" s="188">
        <f>AD46/V46</f>
        <v>2.7983193277310923</v>
      </c>
      <c r="AH46" s="182">
        <f>AD46/Z46</f>
        <v>3.1138613861386135</v>
      </c>
      <c r="AI46" s="207">
        <f t="shared" si="34"/>
        <v>0</v>
      </c>
      <c r="AJ46" s="185"/>
      <c r="AK46" s="185"/>
      <c r="AL46" s="188">
        <f>AI46/AA46</f>
        <v>0</v>
      </c>
      <c r="AM46" s="182">
        <f>AI46/AE46</f>
        <v>0</v>
      </c>
      <c r="AN46" s="207">
        <f t="shared" si="52"/>
        <v>0</v>
      </c>
      <c r="AO46" s="185"/>
      <c r="AP46" s="185"/>
      <c r="AQ46" s="188">
        <f>AN46/AF46</f>
        <v>0</v>
      </c>
      <c r="AR46" s="182" t="e">
        <f>AN46/AJ46</f>
        <v>#DIV/0!</v>
      </c>
      <c r="AS46" s="207">
        <f t="shared" si="55"/>
        <v>0</v>
      </c>
      <c r="AT46" s="185"/>
      <c r="AU46" s="185"/>
      <c r="AV46" s="188" t="e">
        <f>AS46/AK46</f>
        <v>#DIV/0!</v>
      </c>
      <c r="AW46" s="182" t="e">
        <f>AS46/AO46</f>
        <v>#DIV/0!</v>
      </c>
      <c r="AX46" s="207">
        <f t="shared" si="58"/>
        <v>0</v>
      </c>
      <c r="AY46" s="185"/>
      <c r="AZ46" s="185"/>
      <c r="BA46" s="188" t="e">
        <f>AX46/AP46</f>
        <v>#DIV/0!</v>
      </c>
      <c r="BB46" s="182" t="e">
        <f>AX46/AT46</f>
        <v>#DIV/0!</v>
      </c>
      <c r="BC46" s="207">
        <f t="shared" si="61"/>
        <v>0</v>
      </c>
      <c r="BD46" s="185"/>
      <c r="BE46" s="185"/>
      <c r="BF46" s="188" t="e">
        <f>BC46/AU46</f>
        <v>#DIV/0!</v>
      </c>
      <c r="BG46" s="182" t="e">
        <f>BC46/AY46</f>
        <v>#DIV/0!</v>
      </c>
      <c r="BH46" s="207">
        <f t="shared" si="64"/>
        <v>0</v>
      </c>
      <c r="BI46" s="185"/>
      <c r="BJ46" s="185"/>
      <c r="BK46" s="188" t="e">
        <f>BH46/AZ46</f>
        <v>#DIV/0!</v>
      </c>
      <c r="BL46" s="182" t="e">
        <f>BH46/BD46</f>
        <v>#DIV/0!</v>
      </c>
      <c r="BM46" s="207">
        <f t="shared" si="67"/>
        <v>0</v>
      </c>
      <c r="BN46" s="185"/>
      <c r="BO46" s="185"/>
      <c r="BP46" s="188" t="e">
        <f>BM46/BE46</f>
        <v>#DIV/0!</v>
      </c>
      <c r="BQ46" s="182" t="e">
        <f>BM46/BI46</f>
        <v>#DIV/0!</v>
      </c>
      <c r="BR46" s="207">
        <f t="shared" si="70"/>
        <v>0</v>
      </c>
      <c r="BS46" s="185"/>
      <c r="BT46" s="185"/>
      <c r="BU46" s="188" t="e">
        <f>BR46/BJ46</f>
        <v>#DIV/0!</v>
      </c>
      <c r="BV46" s="182" t="e">
        <f>BR46/BN46</f>
        <v>#DIV/0!</v>
      </c>
      <c r="BW46" s="207">
        <f t="shared" si="73"/>
        <v>0</v>
      </c>
      <c r="BX46" s="185"/>
      <c r="BY46" s="185"/>
      <c r="BZ46" s="188" t="e">
        <f>BW46/BO46</f>
        <v>#DIV/0!</v>
      </c>
      <c r="CA46" s="182" t="e">
        <f>BW46/BS46</f>
        <v>#DIV/0!</v>
      </c>
      <c r="CB46" s="207">
        <f t="shared" si="76"/>
        <v>0</v>
      </c>
      <c r="CC46" s="185"/>
      <c r="CD46" s="185"/>
      <c r="CE46" s="188" t="e">
        <f>CB46/BT46</f>
        <v>#DIV/0!</v>
      </c>
      <c r="CF46" s="182" t="e">
        <f>CB46/BX46</f>
        <v>#DIV/0!</v>
      </c>
      <c r="CG46" s="207">
        <f t="shared" si="79"/>
        <v>0</v>
      </c>
      <c r="CH46" s="185"/>
      <c r="CI46" s="185"/>
      <c r="CJ46" s="188" t="e">
        <f>CG46/BY46</f>
        <v>#DIV/0!</v>
      </c>
      <c r="CK46" s="182" t="e">
        <f>CG46/CC46</f>
        <v>#DIV/0!</v>
      </c>
    </row>
    <row r="47" spans="1:90" x14ac:dyDescent="0.25">
      <c r="A47" s="154" t="s">
        <v>198</v>
      </c>
      <c r="B47" s="170" t="s">
        <v>96</v>
      </c>
      <c r="C47" s="273">
        <v>49.11</v>
      </c>
      <c r="D47" s="194"/>
      <c r="E47" s="160"/>
      <c r="F47" s="180"/>
      <c r="G47" s="166"/>
      <c r="H47" s="165"/>
      <c r="I47" s="160"/>
      <c r="J47" s="97"/>
      <c r="K47" s="185"/>
      <c r="L47" s="165"/>
      <c r="M47" s="182"/>
      <c r="N47" s="97"/>
      <c r="O47" s="185"/>
      <c r="P47" s="165"/>
      <c r="Q47" s="182"/>
      <c r="R47" s="97"/>
      <c r="S47" s="185"/>
      <c r="T47" s="165"/>
      <c r="U47" s="182"/>
      <c r="V47" s="97">
        <f t="shared" si="84"/>
        <v>42.733333333333334</v>
      </c>
      <c r="W47" s="185">
        <v>42</v>
      </c>
      <c r="X47" s="165">
        <v>44</v>
      </c>
      <c r="Y47" s="272"/>
      <c r="Z47" s="97"/>
      <c r="AA47" s="185"/>
      <c r="AB47" s="165"/>
      <c r="AC47" s="182"/>
      <c r="AD47" s="97"/>
      <c r="AE47" s="185"/>
      <c r="AF47" s="278"/>
      <c r="AG47" s="188">
        <f t="shared" ref="AG47:AG65" si="87">AD47/V47</f>
        <v>0</v>
      </c>
      <c r="AH47" s="182" t="e">
        <f t="shared" ref="AH47:AH65" si="88">AD47/Z47</f>
        <v>#DIV/0!</v>
      </c>
      <c r="AI47" s="207">
        <f t="shared" si="34"/>
        <v>0</v>
      </c>
      <c r="AJ47" s="185"/>
      <c r="AK47" s="185"/>
      <c r="AL47" s="188" t="e">
        <f t="shared" ref="AL47:AL65" si="89">AI47/AA47</f>
        <v>#DIV/0!</v>
      </c>
      <c r="AM47" s="182" t="e">
        <f t="shared" ref="AM47:AM65" si="90">AI47/AE47</f>
        <v>#DIV/0!</v>
      </c>
      <c r="AN47" s="207">
        <f t="shared" si="52"/>
        <v>0</v>
      </c>
      <c r="AO47" s="185"/>
      <c r="AP47" s="185"/>
      <c r="AQ47" s="188" t="e">
        <f t="shared" ref="AQ47:AQ65" si="91">AN47/AF47</f>
        <v>#DIV/0!</v>
      </c>
      <c r="AR47" s="182" t="e">
        <f t="shared" ref="AR47:AR65" si="92">AN47/AJ47</f>
        <v>#DIV/0!</v>
      </c>
      <c r="AS47" s="207">
        <f t="shared" si="55"/>
        <v>0</v>
      </c>
      <c r="AT47" s="185"/>
      <c r="AU47" s="185"/>
      <c r="AV47" s="188" t="e">
        <f t="shared" ref="AV47:AV65" si="93">AS47/AK47</f>
        <v>#DIV/0!</v>
      </c>
      <c r="AW47" s="182" t="e">
        <f t="shared" ref="AW47:AW65" si="94">AS47/AO47</f>
        <v>#DIV/0!</v>
      </c>
      <c r="AX47" s="207">
        <f t="shared" si="58"/>
        <v>0</v>
      </c>
      <c r="AY47" s="185"/>
      <c r="AZ47" s="185"/>
      <c r="BA47" s="188" t="e">
        <f t="shared" ref="BA47:BA65" si="95">AX47/AP47</f>
        <v>#DIV/0!</v>
      </c>
      <c r="BB47" s="182" t="e">
        <f t="shared" ref="BB47:BB65" si="96">AX47/AT47</f>
        <v>#DIV/0!</v>
      </c>
      <c r="BC47" s="207">
        <f t="shared" si="61"/>
        <v>0</v>
      </c>
      <c r="BD47" s="185"/>
      <c r="BE47" s="185"/>
      <c r="BF47" s="188" t="e">
        <f t="shared" ref="BF47:BF65" si="97">BC47/AU47</f>
        <v>#DIV/0!</v>
      </c>
      <c r="BG47" s="182" t="e">
        <f t="shared" ref="BG47:BG65" si="98">BC47/AY47</f>
        <v>#DIV/0!</v>
      </c>
      <c r="BH47" s="207">
        <f t="shared" si="64"/>
        <v>0</v>
      </c>
      <c r="BI47" s="185"/>
      <c r="BJ47" s="185"/>
      <c r="BK47" s="188" t="e">
        <f t="shared" ref="BK47:BK65" si="99">BH47/AZ47</f>
        <v>#DIV/0!</v>
      </c>
      <c r="BL47" s="182" t="e">
        <f t="shared" ref="BL47:BL65" si="100">BH47/BD47</f>
        <v>#DIV/0!</v>
      </c>
      <c r="BM47" s="207">
        <f t="shared" si="67"/>
        <v>0</v>
      </c>
      <c r="BN47" s="185"/>
      <c r="BO47" s="185"/>
      <c r="BP47" s="188" t="e">
        <f t="shared" ref="BP47:BP65" si="101">BM47/BE47</f>
        <v>#DIV/0!</v>
      </c>
      <c r="BQ47" s="182" t="e">
        <f t="shared" ref="BQ47:BQ65" si="102">BM47/BI47</f>
        <v>#DIV/0!</v>
      </c>
      <c r="BR47" s="207">
        <f t="shared" si="70"/>
        <v>0</v>
      </c>
      <c r="BS47" s="185"/>
      <c r="BT47" s="185"/>
      <c r="BU47" s="188" t="e">
        <f t="shared" ref="BU47:BU65" si="103">BR47/BJ47</f>
        <v>#DIV/0!</v>
      </c>
      <c r="BV47" s="182" t="e">
        <f t="shared" ref="BV47:BV65" si="104">BR47/BN47</f>
        <v>#DIV/0!</v>
      </c>
      <c r="BW47" s="207">
        <f t="shared" si="73"/>
        <v>0</v>
      </c>
      <c r="BX47" s="185"/>
      <c r="BY47" s="185"/>
      <c r="BZ47" s="188" t="e">
        <f t="shared" ref="BZ47:BZ65" si="105">BW47/BO47</f>
        <v>#DIV/0!</v>
      </c>
      <c r="CA47" s="182" t="e">
        <f t="shared" ref="CA47:CA65" si="106">BW47/BS47</f>
        <v>#DIV/0!</v>
      </c>
      <c r="CB47" s="207">
        <f t="shared" si="76"/>
        <v>0</v>
      </c>
      <c r="CC47" s="185"/>
      <c r="CD47" s="185"/>
      <c r="CE47" s="188" t="e">
        <f t="shared" ref="CE47:CE65" si="107">CB47/BT47</f>
        <v>#DIV/0!</v>
      </c>
      <c r="CF47" s="182" t="e">
        <f t="shared" ref="CF47:CF65" si="108">CB47/BX47</f>
        <v>#DIV/0!</v>
      </c>
      <c r="CG47" s="207">
        <f t="shared" si="79"/>
        <v>0</v>
      </c>
      <c r="CH47" s="185"/>
      <c r="CI47" s="185"/>
      <c r="CJ47" s="188" t="e">
        <f t="shared" ref="CJ47:CJ65" si="109">CG47/BY47</f>
        <v>#DIV/0!</v>
      </c>
      <c r="CK47" s="182" t="e">
        <f t="shared" ref="CK47:CK65" si="110">CG47/CC47</f>
        <v>#DIV/0!</v>
      </c>
    </row>
    <row r="48" spans="1:90" x14ac:dyDescent="0.25">
      <c r="A48" s="154" t="s">
        <v>24</v>
      </c>
      <c r="B48" s="170" t="s">
        <v>153</v>
      </c>
      <c r="C48" s="217">
        <v>44.2</v>
      </c>
      <c r="D48" s="194"/>
      <c r="E48" s="160"/>
      <c r="F48" s="180"/>
      <c r="G48" s="165"/>
      <c r="H48" s="165"/>
      <c r="I48" s="160"/>
      <c r="J48" s="97"/>
      <c r="K48" s="165"/>
      <c r="L48" s="165"/>
      <c r="M48" s="160"/>
      <c r="N48" s="97"/>
      <c r="O48" s="165"/>
      <c r="P48" s="165"/>
      <c r="Q48" s="160"/>
      <c r="R48" s="97">
        <f>S48+T48/60</f>
        <v>35.799999999999997</v>
      </c>
      <c r="S48" s="165">
        <v>35</v>
      </c>
      <c r="T48" s="165">
        <v>48</v>
      </c>
      <c r="U48" s="218"/>
      <c r="V48" s="97">
        <f>W46+X46/60</f>
        <v>33.716666666666669</v>
      </c>
      <c r="Y48" s="182"/>
      <c r="Z48" s="97">
        <f t="shared" si="86"/>
        <v>34.866666666666667</v>
      </c>
      <c r="AA48" s="165">
        <v>34</v>
      </c>
      <c r="AB48" s="165">
        <v>52</v>
      </c>
      <c r="AC48" s="182"/>
      <c r="AD48" s="97">
        <f t="shared" ref="AD48" si="111">AE48+AF48/60</f>
        <v>0</v>
      </c>
      <c r="AE48" s="185"/>
      <c r="AF48" s="278"/>
      <c r="AG48" s="188">
        <f t="shared" si="87"/>
        <v>0</v>
      </c>
      <c r="AH48" s="182">
        <f t="shared" si="88"/>
        <v>0</v>
      </c>
      <c r="AI48" s="207">
        <f t="shared" si="34"/>
        <v>0</v>
      </c>
      <c r="AJ48" s="185"/>
      <c r="AK48" s="185"/>
      <c r="AL48" s="188">
        <f t="shared" si="89"/>
        <v>0</v>
      </c>
      <c r="AM48" s="182" t="e">
        <f t="shared" si="90"/>
        <v>#DIV/0!</v>
      </c>
      <c r="AN48" s="207">
        <f t="shared" si="52"/>
        <v>0</v>
      </c>
      <c r="AO48" s="185"/>
      <c r="AP48" s="185"/>
      <c r="AQ48" s="188" t="e">
        <f t="shared" si="91"/>
        <v>#DIV/0!</v>
      </c>
      <c r="AR48" s="182" t="e">
        <f t="shared" si="92"/>
        <v>#DIV/0!</v>
      </c>
      <c r="AS48" s="207">
        <f t="shared" si="55"/>
        <v>0</v>
      </c>
      <c r="AT48" s="185"/>
      <c r="AU48" s="185"/>
      <c r="AV48" s="188" t="e">
        <f t="shared" si="93"/>
        <v>#DIV/0!</v>
      </c>
      <c r="AW48" s="182" t="e">
        <f t="shared" si="94"/>
        <v>#DIV/0!</v>
      </c>
      <c r="AX48" s="207">
        <f t="shared" si="58"/>
        <v>0</v>
      </c>
      <c r="AY48" s="185"/>
      <c r="AZ48" s="185"/>
      <c r="BA48" s="188" t="e">
        <f t="shared" si="95"/>
        <v>#DIV/0!</v>
      </c>
      <c r="BB48" s="182" t="e">
        <f t="shared" si="96"/>
        <v>#DIV/0!</v>
      </c>
      <c r="BC48" s="207">
        <f t="shared" si="61"/>
        <v>0</v>
      </c>
      <c r="BD48" s="185"/>
      <c r="BE48" s="185"/>
      <c r="BF48" s="188" t="e">
        <f t="shared" si="97"/>
        <v>#DIV/0!</v>
      </c>
      <c r="BG48" s="182" t="e">
        <f t="shared" si="98"/>
        <v>#DIV/0!</v>
      </c>
      <c r="BH48" s="207">
        <f t="shared" si="64"/>
        <v>0</v>
      </c>
      <c r="BI48" s="185"/>
      <c r="BJ48" s="185"/>
      <c r="BK48" s="188" t="e">
        <f t="shared" si="99"/>
        <v>#DIV/0!</v>
      </c>
      <c r="BL48" s="182" t="e">
        <f t="shared" si="100"/>
        <v>#DIV/0!</v>
      </c>
      <c r="BM48" s="207">
        <f t="shared" si="67"/>
        <v>0</v>
      </c>
      <c r="BN48" s="185"/>
      <c r="BO48" s="185"/>
      <c r="BP48" s="188" t="e">
        <f t="shared" si="101"/>
        <v>#DIV/0!</v>
      </c>
      <c r="BQ48" s="182" t="e">
        <f t="shared" si="102"/>
        <v>#DIV/0!</v>
      </c>
      <c r="BR48" s="207">
        <f t="shared" si="70"/>
        <v>0</v>
      </c>
      <c r="BS48" s="185"/>
      <c r="BT48" s="185"/>
      <c r="BU48" s="188" t="e">
        <f t="shared" si="103"/>
        <v>#DIV/0!</v>
      </c>
      <c r="BV48" s="182" t="e">
        <f t="shared" si="104"/>
        <v>#DIV/0!</v>
      </c>
      <c r="BW48" s="207">
        <f t="shared" si="73"/>
        <v>0</v>
      </c>
      <c r="BX48" s="185"/>
      <c r="BY48" s="185"/>
      <c r="BZ48" s="188" t="e">
        <f t="shared" si="105"/>
        <v>#DIV/0!</v>
      </c>
      <c r="CA48" s="182" t="e">
        <f t="shared" si="106"/>
        <v>#DIV/0!</v>
      </c>
      <c r="CB48" s="207">
        <f t="shared" si="76"/>
        <v>0</v>
      </c>
      <c r="CC48" s="185"/>
      <c r="CD48" s="185"/>
      <c r="CE48" s="188" t="e">
        <f t="shared" si="107"/>
        <v>#DIV/0!</v>
      </c>
      <c r="CF48" s="182" t="e">
        <f t="shared" si="108"/>
        <v>#DIV/0!</v>
      </c>
      <c r="CG48" s="207">
        <f t="shared" si="79"/>
        <v>0</v>
      </c>
      <c r="CH48" s="185"/>
      <c r="CI48" s="185"/>
      <c r="CJ48" s="188" t="e">
        <f t="shared" si="109"/>
        <v>#DIV/0!</v>
      </c>
      <c r="CK48" s="182" t="e">
        <f t="shared" si="110"/>
        <v>#DIV/0!</v>
      </c>
    </row>
    <row r="49" spans="1:89" x14ac:dyDescent="0.25">
      <c r="A49" s="154" t="s">
        <v>55</v>
      </c>
      <c r="B49" s="170" t="s">
        <v>124</v>
      </c>
      <c r="C49" s="217">
        <v>41.73</v>
      </c>
      <c r="D49" s="194"/>
      <c r="E49" s="160"/>
      <c r="F49" s="180"/>
      <c r="G49" s="165"/>
      <c r="H49" s="165"/>
      <c r="I49" s="160"/>
      <c r="J49" s="97"/>
      <c r="K49" s="165"/>
      <c r="L49" s="165"/>
      <c r="M49" s="160"/>
      <c r="N49" s="97"/>
      <c r="O49" s="165"/>
      <c r="P49" s="165"/>
      <c r="Q49" s="160"/>
      <c r="R49" s="97">
        <f>S49+T49/60</f>
        <v>33.799999999999997</v>
      </c>
      <c r="S49" s="165">
        <v>33</v>
      </c>
      <c r="T49" s="165">
        <v>48</v>
      </c>
      <c r="U49" s="218"/>
      <c r="V49" s="97"/>
      <c r="W49" s="165"/>
      <c r="X49" s="165"/>
      <c r="Y49" s="182"/>
      <c r="Z49" s="97"/>
      <c r="AA49" s="165"/>
      <c r="AB49" s="165"/>
      <c r="AC49" s="182"/>
      <c r="AD49" s="97"/>
      <c r="AE49" s="185"/>
      <c r="AF49" s="278"/>
      <c r="AG49" s="188" t="e">
        <f t="shared" si="87"/>
        <v>#DIV/0!</v>
      </c>
      <c r="AH49" s="182" t="e">
        <f t="shared" si="88"/>
        <v>#DIV/0!</v>
      </c>
      <c r="AI49" s="207">
        <f t="shared" si="34"/>
        <v>0</v>
      </c>
      <c r="AJ49" s="185"/>
      <c r="AK49" s="185"/>
      <c r="AL49" s="188" t="e">
        <f t="shared" si="89"/>
        <v>#DIV/0!</v>
      </c>
      <c r="AM49" s="182" t="e">
        <f t="shared" si="90"/>
        <v>#DIV/0!</v>
      </c>
      <c r="AN49" s="207">
        <f t="shared" si="52"/>
        <v>0</v>
      </c>
      <c r="AO49" s="185"/>
      <c r="AP49" s="185"/>
      <c r="AQ49" s="188" t="e">
        <f t="shared" si="91"/>
        <v>#DIV/0!</v>
      </c>
      <c r="AR49" s="182" t="e">
        <f t="shared" si="92"/>
        <v>#DIV/0!</v>
      </c>
      <c r="AS49" s="207">
        <f t="shared" si="55"/>
        <v>0</v>
      </c>
      <c r="AT49" s="185"/>
      <c r="AU49" s="185"/>
      <c r="AV49" s="188" t="e">
        <f t="shared" si="93"/>
        <v>#DIV/0!</v>
      </c>
      <c r="AW49" s="182" t="e">
        <f t="shared" si="94"/>
        <v>#DIV/0!</v>
      </c>
      <c r="AX49" s="207">
        <f t="shared" si="58"/>
        <v>0</v>
      </c>
      <c r="AY49" s="185"/>
      <c r="AZ49" s="185"/>
      <c r="BA49" s="188" t="e">
        <f t="shared" si="95"/>
        <v>#DIV/0!</v>
      </c>
      <c r="BB49" s="182" t="e">
        <f t="shared" si="96"/>
        <v>#DIV/0!</v>
      </c>
      <c r="BC49" s="207">
        <f t="shared" si="61"/>
        <v>0</v>
      </c>
      <c r="BD49" s="185"/>
      <c r="BE49" s="185"/>
      <c r="BF49" s="188" t="e">
        <f t="shared" si="97"/>
        <v>#DIV/0!</v>
      </c>
      <c r="BG49" s="182" t="e">
        <f t="shared" si="98"/>
        <v>#DIV/0!</v>
      </c>
      <c r="BH49" s="207">
        <f t="shared" si="64"/>
        <v>0</v>
      </c>
      <c r="BI49" s="185"/>
      <c r="BJ49" s="185"/>
      <c r="BK49" s="188" t="e">
        <f t="shared" si="99"/>
        <v>#DIV/0!</v>
      </c>
      <c r="BL49" s="182" t="e">
        <f t="shared" si="100"/>
        <v>#DIV/0!</v>
      </c>
      <c r="BM49" s="207">
        <f t="shared" si="67"/>
        <v>0</v>
      </c>
      <c r="BN49" s="185"/>
      <c r="BO49" s="185"/>
      <c r="BP49" s="188" t="e">
        <f t="shared" si="101"/>
        <v>#DIV/0!</v>
      </c>
      <c r="BQ49" s="182" t="e">
        <f t="shared" si="102"/>
        <v>#DIV/0!</v>
      </c>
      <c r="BR49" s="207">
        <f t="shared" si="70"/>
        <v>121</v>
      </c>
      <c r="BS49" s="185">
        <v>121</v>
      </c>
      <c r="BT49" s="185">
        <v>0</v>
      </c>
      <c r="BU49" s="188" t="e">
        <f t="shared" si="103"/>
        <v>#DIV/0!</v>
      </c>
      <c r="BV49" s="182" t="e">
        <f t="shared" si="104"/>
        <v>#DIV/0!</v>
      </c>
      <c r="BW49" s="207">
        <f t="shared" si="73"/>
        <v>0</v>
      </c>
      <c r="BX49" s="185"/>
      <c r="BY49" s="185"/>
      <c r="BZ49" s="188" t="e">
        <f t="shared" si="105"/>
        <v>#DIV/0!</v>
      </c>
      <c r="CA49" s="182">
        <f t="shared" si="106"/>
        <v>0</v>
      </c>
      <c r="CB49" s="207">
        <f t="shared" si="76"/>
        <v>75.650000000000006</v>
      </c>
      <c r="CC49" s="185">
        <v>75</v>
      </c>
      <c r="CD49" s="185">
        <v>39</v>
      </c>
      <c r="CE49" s="188" t="e">
        <f t="shared" si="107"/>
        <v>#DIV/0!</v>
      </c>
      <c r="CF49" s="182" t="e">
        <f t="shared" si="108"/>
        <v>#DIV/0!</v>
      </c>
      <c r="CG49" s="207">
        <f t="shared" si="79"/>
        <v>0</v>
      </c>
      <c r="CH49" s="185"/>
      <c r="CI49" s="185"/>
      <c r="CJ49" s="188" t="e">
        <f t="shared" si="109"/>
        <v>#DIV/0!</v>
      </c>
      <c r="CK49" s="182">
        <f t="shared" si="110"/>
        <v>0</v>
      </c>
    </row>
    <row r="50" spans="1:89" x14ac:dyDescent="0.25">
      <c r="A50" s="154" t="s">
        <v>54</v>
      </c>
      <c r="B50" s="170" t="s">
        <v>106</v>
      </c>
      <c r="C50" s="97">
        <f t="shared" si="13"/>
        <v>30.383333333333333</v>
      </c>
      <c r="D50" s="194">
        <v>30</v>
      </c>
      <c r="E50" s="160">
        <v>23</v>
      </c>
      <c r="F50" s="180"/>
      <c r="G50" s="165"/>
      <c r="H50" s="165"/>
      <c r="I50" s="160"/>
      <c r="J50" s="97">
        <f t="shared" si="45"/>
        <v>24.233333333333334</v>
      </c>
      <c r="K50" s="165">
        <v>24</v>
      </c>
      <c r="L50" s="165">
        <v>14</v>
      </c>
      <c r="M50" s="160"/>
      <c r="N50" s="97"/>
      <c r="O50" s="165"/>
      <c r="P50" s="165"/>
      <c r="Q50" s="160"/>
      <c r="R50" s="97">
        <f t="shared" ref="R50:R57" si="112">S50+T50/60</f>
        <v>24.133333333333333</v>
      </c>
      <c r="S50" s="165">
        <v>24</v>
      </c>
      <c r="T50" s="165">
        <v>8</v>
      </c>
      <c r="U50" s="160"/>
      <c r="V50" s="97"/>
      <c r="W50" s="165"/>
      <c r="X50" s="165"/>
      <c r="Y50" s="182"/>
      <c r="Z50" s="97"/>
      <c r="AA50" s="165"/>
      <c r="AB50" s="165"/>
      <c r="AC50" s="182"/>
      <c r="AD50" s="97"/>
      <c r="AE50" s="185"/>
      <c r="AF50" s="278"/>
      <c r="AG50" s="188" t="e">
        <f t="shared" si="87"/>
        <v>#DIV/0!</v>
      </c>
      <c r="AH50" s="182" t="e">
        <f t="shared" si="88"/>
        <v>#DIV/0!</v>
      </c>
      <c r="AI50" s="207">
        <f t="shared" si="34"/>
        <v>0</v>
      </c>
      <c r="AJ50" s="185"/>
      <c r="AK50" s="185"/>
      <c r="AL50" s="188" t="e">
        <f t="shared" si="89"/>
        <v>#DIV/0!</v>
      </c>
      <c r="AM50" s="182" t="e">
        <f t="shared" si="90"/>
        <v>#DIV/0!</v>
      </c>
      <c r="AN50" s="207">
        <f t="shared" si="52"/>
        <v>0</v>
      </c>
      <c r="AO50" s="185"/>
      <c r="AP50" s="185"/>
      <c r="AQ50" s="188" t="e">
        <f t="shared" si="91"/>
        <v>#DIV/0!</v>
      </c>
      <c r="AR50" s="182" t="e">
        <f t="shared" si="92"/>
        <v>#DIV/0!</v>
      </c>
      <c r="AS50" s="207">
        <f t="shared" si="55"/>
        <v>0</v>
      </c>
      <c r="AT50" s="185"/>
      <c r="AU50" s="185"/>
      <c r="AV50" s="188" t="e">
        <f t="shared" si="93"/>
        <v>#DIV/0!</v>
      </c>
      <c r="AW50" s="182" t="e">
        <f t="shared" si="94"/>
        <v>#DIV/0!</v>
      </c>
      <c r="AX50" s="207">
        <f t="shared" si="58"/>
        <v>0</v>
      </c>
      <c r="AY50" s="185"/>
      <c r="AZ50" s="185"/>
      <c r="BA50" s="188" t="e">
        <f t="shared" si="95"/>
        <v>#DIV/0!</v>
      </c>
      <c r="BB50" s="182" t="e">
        <f t="shared" si="96"/>
        <v>#DIV/0!</v>
      </c>
      <c r="BC50" s="207">
        <f t="shared" si="61"/>
        <v>0</v>
      </c>
      <c r="BD50" s="185"/>
      <c r="BE50" s="185"/>
      <c r="BF50" s="188" t="e">
        <f t="shared" si="97"/>
        <v>#DIV/0!</v>
      </c>
      <c r="BG50" s="182" t="e">
        <f t="shared" si="98"/>
        <v>#DIV/0!</v>
      </c>
      <c r="BH50" s="207">
        <f t="shared" si="64"/>
        <v>0</v>
      </c>
      <c r="BI50" s="185"/>
      <c r="BJ50" s="185"/>
      <c r="BK50" s="188" t="e">
        <f t="shared" si="99"/>
        <v>#DIV/0!</v>
      </c>
      <c r="BL50" s="182" t="e">
        <f t="shared" si="100"/>
        <v>#DIV/0!</v>
      </c>
      <c r="BM50" s="207">
        <f t="shared" si="67"/>
        <v>0</v>
      </c>
      <c r="BN50" s="185"/>
      <c r="BO50" s="185"/>
      <c r="BP50" s="188" t="e">
        <f t="shared" si="101"/>
        <v>#DIV/0!</v>
      </c>
      <c r="BQ50" s="182" t="e">
        <f t="shared" si="102"/>
        <v>#DIV/0!</v>
      </c>
      <c r="BR50" s="207">
        <f t="shared" si="70"/>
        <v>0</v>
      </c>
      <c r="BS50" s="185"/>
      <c r="BT50" s="185"/>
      <c r="BU50" s="188" t="e">
        <f t="shared" si="103"/>
        <v>#DIV/0!</v>
      </c>
      <c r="BV50" s="182" t="e">
        <f t="shared" si="104"/>
        <v>#DIV/0!</v>
      </c>
      <c r="BW50" s="207">
        <f t="shared" si="73"/>
        <v>0</v>
      </c>
      <c r="BX50" s="185"/>
      <c r="BY50" s="185"/>
      <c r="BZ50" s="188" t="e">
        <f t="shared" si="105"/>
        <v>#DIV/0!</v>
      </c>
      <c r="CA50" s="182" t="e">
        <f t="shared" si="106"/>
        <v>#DIV/0!</v>
      </c>
      <c r="CB50" s="207">
        <f t="shared" si="76"/>
        <v>0</v>
      </c>
      <c r="CC50" s="185"/>
      <c r="CD50" s="185"/>
      <c r="CE50" s="188" t="e">
        <f t="shared" si="107"/>
        <v>#DIV/0!</v>
      </c>
      <c r="CF50" s="182" t="e">
        <f t="shared" si="108"/>
        <v>#DIV/0!</v>
      </c>
      <c r="CG50" s="207">
        <f t="shared" si="79"/>
        <v>0</v>
      </c>
      <c r="CH50" s="185"/>
      <c r="CI50" s="185"/>
      <c r="CJ50" s="188" t="e">
        <f t="shared" si="109"/>
        <v>#DIV/0!</v>
      </c>
      <c r="CK50" s="182" t="e">
        <f t="shared" si="110"/>
        <v>#DIV/0!</v>
      </c>
    </row>
    <row r="51" spans="1:89" x14ac:dyDescent="0.25">
      <c r="A51" s="154" t="s">
        <v>30</v>
      </c>
      <c r="B51" s="170" t="s">
        <v>152</v>
      </c>
      <c r="C51" s="97">
        <f t="shared" si="13"/>
        <v>34.966666666666669</v>
      </c>
      <c r="D51" s="194">
        <v>34</v>
      </c>
      <c r="E51" s="160">
        <v>58</v>
      </c>
      <c r="F51" s="180">
        <f t="shared" si="47"/>
        <v>37.81666666666667</v>
      </c>
      <c r="G51" s="165">
        <v>37</v>
      </c>
      <c r="H51" s="165">
        <v>49</v>
      </c>
      <c r="I51" s="160"/>
      <c r="J51" s="97">
        <f t="shared" si="45"/>
        <v>27.75</v>
      </c>
      <c r="K51" s="165">
        <v>27</v>
      </c>
      <c r="L51" s="165">
        <v>45</v>
      </c>
      <c r="M51" s="160"/>
      <c r="N51" s="97">
        <f t="shared" si="85"/>
        <v>37.93333333333333</v>
      </c>
      <c r="O51" s="165">
        <v>37</v>
      </c>
      <c r="P51" s="165">
        <v>56</v>
      </c>
      <c r="Q51" s="160"/>
      <c r="R51" s="97"/>
      <c r="S51" s="165"/>
      <c r="T51" s="165"/>
      <c r="U51" s="160"/>
      <c r="V51" s="97"/>
      <c r="W51" s="165"/>
      <c r="X51" s="165"/>
      <c r="Y51" s="182"/>
      <c r="Z51" s="97"/>
      <c r="AA51" s="165"/>
      <c r="AB51" s="165"/>
      <c r="AC51" s="182"/>
      <c r="AD51" s="97"/>
      <c r="AE51" s="185"/>
      <c r="AF51" s="278"/>
      <c r="AG51" s="188" t="e">
        <f t="shared" si="87"/>
        <v>#DIV/0!</v>
      </c>
      <c r="AH51" s="182" t="e">
        <f t="shared" si="88"/>
        <v>#DIV/0!</v>
      </c>
      <c r="AI51" s="207">
        <f t="shared" si="34"/>
        <v>0</v>
      </c>
      <c r="AJ51" s="185"/>
      <c r="AK51" s="185"/>
      <c r="AL51" s="188" t="e">
        <f t="shared" si="89"/>
        <v>#DIV/0!</v>
      </c>
      <c r="AM51" s="182" t="e">
        <f t="shared" si="90"/>
        <v>#DIV/0!</v>
      </c>
      <c r="AN51" s="207">
        <f t="shared" si="52"/>
        <v>0</v>
      </c>
      <c r="AO51" s="185"/>
      <c r="AP51" s="185"/>
      <c r="AQ51" s="188" t="e">
        <f t="shared" si="91"/>
        <v>#DIV/0!</v>
      </c>
      <c r="AR51" s="182" t="e">
        <f t="shared" si="92"/>
        <v>#DIV/0!</v>
      </c>
      <c r="AS51" s="207">
        <f t="shared" si="55"/>
        <v>0</v>
      </c>
      <c r="AT51" s="185"/>
      <c r="AU51" s="185"/>
      <c r="AV51" s="188" t="e">
        <f t="shared" si="93"/>
        <v>#DIV/0!</v>
      </c>
      <c r="AW51" s="182" t="e">
        <f t="shared" si="94"/>
        <v>#DIV/0!</v>
      </c>
      <c r="AX51" s="207">
        <f t="shared" si="58"/>
        <v>0</v>
      </c>
      <c r="AY51" s="185"/>
      <c r="AZ51" s="185"/>
      <c r="BA51" s="188" t="e">
        <f t="shared" si="95"/>
        <v>#DIV/0!</v>
      </c>
      <c r="BB51" s="182" t="e">
        <f t="shared" si="96"/>
        <v>#DIV/0!</v>
      </c>
      <c r="BC51" s="207">
        <f t="shared" si="61"/>
        <v>0</v>
      </c>
      <c r="BD51" s="185"/>
      <c r="BE51" s="185"/>
      <c r="BF51" s="188" t="e">
        <f t="shared" si="97"/>
        <v>#DIV/0!</v>
      </c>
      <c r="BG51" s="182" t="e">
        <f t="shared" si="98"/>
        <v>#DIV/0!</v>
      </c>
      <c r="BH51" s="207">
        <f t="shared" si="64"/>
        <v>0</v>
      </c>
      <c r="BI51" s="185"/>
      <c r="BJ51" s="185"/>
      <c r="BK51" s="188" t="e">
        <f t="shared" si="99"/>
        <v>#DIV/0!</v>
      </c>
      <c r="BL51" s="182" t="e">
        <f t="shared" si="100"/>
        <v>#DIV/0!</v>
      </c>
      <c r="BM51" s="207">
        <f t="shared" si="67"/>
        <v>0</v>
      </c>
      <c r="BN51" s="185"/>
      <c r="BO51" s="185"/>
      <c r="BP51" s="188" t="e">
        <f t="shared" si="101"/>
        <v>#DIV/0!</v>
      </c>
      <c r="BQ51" s="182" t="e">
        <f t="shared" si="102"/>
        <v>#DIV/0!</v>
      </c>
      <c r="BR51" s="207">
        <f t="shared" si="70"/>
        <v>0</v>
      </c>
      <c r="BS51" s="185"/>
      <c r="BT51" s="185"/>
      <c r="BU51" s="188" t="e">
        <f t="shared" si="103"/>
        <v>#DIV/0!</v>
      </c>
      <c r="BV51" s="182" t="e">
        <f t="shared" si="104"/>
        <v>#DIV/0!</v>
      </c>
      <c r="BW51" s="207">
        <f t="shared" si="73"/>
        <v>0</v>
      </c>
      <c r="BX51" s="185"/>
      <c r="BY51" s="185"/>
      <c r="BZ51" s="188" t="e">
        <f t="shared" si="105"/>
        <v>#DIV/0!</v>
      </c>
      <c r="CA51" s="182" t="e">
        <f t="shared" si="106"/>
        <v>#DIV/0!</v>
      </c>
      <c r="CB51" s="207">
        <f t="shared" si="76"/>
        <v>0</v>
      </c>
      <c r="CC51" s="185"/>
      <c r="CD51" s="185"/>
      <c r="CE51" s="188" t="e">
        <f t="shared" si="107"/>
        <v>#DIV/0!</v>
      </c>
      <c r="CF51" s="182" t="e">
        <f t="shared" si="108"/>
        <v>#DIV/0!</v>
      </c>
      <c r="CG51" s="207">
        <f t="shared" si="79"/>
        <v>0</v>
      </c>
      <c r="CH51" s="185"/>
      <c r="CI51" s="185"/>
      <c r="CJ51" s="188" t="e">
        <f t="shared" si="109"/>
        <v>#DIV/0!</v>
      </c>
      <c r="CK51" s="182" t="e">
        <f t="shared" si="110"/>
        <v>#DIV/0!</v>
      </c>
    </row>
    <row r="52" spans="1:89" x14ac:dyDescent="0.25">
      <c r="A52" s="154" t="s">
        <v>24</v>
      </c>
      <c r="B52" s="170" t="s">
        <v>97</v>
      </c>
      <c r="C52" s="273">
        <v>40.54</v>
      </c>
      <c r="D52" s="194"/>
      <c r="E52" s="160"/>
      <c r="F52" s="180"/>
      <c r="G52" s="165"/>
      <c r="H52" s="165"/>
      <c r="I52" s="160"/>
      <c r="J52" s="97"/>
      <c r="K52" s="165"/>
      <c r="L52" s="165"/>
      <c r="M52" s="160"/>
      <c r="N52" s="97"/>
      <c r="O52" s="165"/>
      <c r="P52" s="165"/>
      <c r="Q52" s="160"/>
      <c r="R52" s="97"/>
      <c r="S52" s="165"/>
      <c r="T52" s="165"/>
      <c r="U52" s="160"/>
      <c r="V52" s="97">
        <f t="shared" si="84"/>
        <v>35.266666666666666</v>
      </c>
      <c r="W52" s="165">
        <v>35</v>
      </c>
      <c r="X52" s="165">
        <v>16</v>
      </c>
      <c r="Y52" s="272"/>
      <c r="Z52" s="97"/>
      <c r="AA52" s="165"/>
      <c r="AB52" s="165"/>
      <c r="AC52" s="182"/>
      <c r="AD52" s="97">
        <v>96.56</v>
      </c>
      <c r="AE52" s="185">
        <v>96</v>
      </c>
      <c r="AF52" s="278">
        <v>56</v>
      </c>
      <c r="AG52" s="188">
        <f t="shared" si="87"/>
        <v>2.7379962192816638</v>
      </c>
      <c r="AH52" s="182" t="e">
        <f t="shared" si="88"/>
        <v>#DIV/0!</v>
      </c>
      <c r="AI52" s="207">
        <f t="shared" si="34"/>
        <v>0</v>
      </c>
      <c r="AJ52" s="185"/>
      <c r="AK52" s="185"/>
      <c r="AL52" s="188" t="e">
        <f t="shared" si="89"/>
        <v>#DIV/0!</v>
      </c>
      <c r="AM52" s="182">
        <f t="shared" si="90"/>
        <v>0</v>
      </c>
      <c r="AN52" s="207">
        <f t="shared" si="52"/>
        <v>0</v>
      </c>
      <c r="AO52" s="185"/>
      <c r="AP52" s="185"/>
      <c r="AQ52" s="188">
        <f t="shared" si="91"/>
        <v>0</v>
      </c>
      <c r="AR52" s="182" t="e">
        <f t="shared" si="92"/>
        <v>#DIV/0!</v>
      </c>
      <c r="AS52" s="207">
        <f t="shared" si="55"/>
        <v>0</v>
      </c>
      <c r="AT52" s="185"/>
      <c r="AU52" s="185"/>
      <c r="AV52" s="188" t="e">
        <f t="shared" si="93"/>
        <v>#DIV/0!</v>
      </c>
      <c r="AW52" s="182" t="e">
        <f t="shared" si="94"/>
        <v>#DIV/0!</v>
      </c>
      <c r="AX52" s="207">
        <f t="shared" si="58"/>
        <v>0</v>
      </c>
      <c r="AY52" s="185"/>
      <c r="AZ52" s="185"/>
      <c r="BA52" s="188" t="e">
        <f t="shared" si="95"/>
        <v>#DIV/0!</v>
      </c>
      <c r="BB52" s="182" t="e">
        <f t="shared" si="96"/>
        <v>#DIV/0!</v>
      </c>
      <c r="BC52" s="207">
        <f t="shared" si="61"/>
        <v>0</v>
      </c>
      <c r="BD52" s="185"/>
      <c r="BE52" s="185"/>
      <c r="BF52" s="188" t="e">
        <f t="shared" si="97"/>
        <v>#DIV/0!</v>
      </c>
      <c r="BG52" s="182" t="e">
        <f t="shared" si="98"/>
        <v>#DIV/0!</v>
      </c>
      <c r="BH52" s="207">
        <f t="shared" si="64"/>
        <v>0</v>
      </c>
      <c r="BI52" s="185"/>
      <c r="BJ52" s="185"/>
      <c r="BK52" s="188" t="e">
        <f t="shared" si="99"/>
        <v>#DIV/0!</v>
      </c>
      <c r="BL52" s="182" t="e">
        <f t="shared" si="100"/>
        <v>#DIV/0!</v>
      </c>
      <c r="BM52" s="207">
        <f t="shared" si="67"/>
        <v>0</v>
      </c>
      <c r="BN52" s="185"/>
      <c r="BO52" s="185"/>
      <c r="BP52" s="188" t="e">
        <f t="shared" si="101"/>
        <v>#DIV/0!</v>
      </c>
      <c r="BQ52" s="182" t="e">
        <f t="shared" si="102"/>
        <v>#DIV/0!</v>
      </c>
      <c r="BR52" s="207">
        <f t="shared" si="70"/>
        <v>0</v>
      </c>
      <c r="BS52" s="185"/>
      <c r="BT52" s="185"/>
      <c r="BU52" s="188" t="e">
        <f t="shared" si="103"/>
        <v>#DIV/0!</v>
      </c>
      <c r="BV52" s="182" t="e">
        <f t="shared" si="104"/>
        <v>#DIV/0!</v>
      </c>
      <c r="BW52" s="207">
        <f t="shared" si="73"/>
        <v>0</v>
      </c>
      <c r="BX52" s="185"/>
      <c r="BY52" s="185"/>
      <c r="BZ52" s="188" t="e">
        <f t="shared" si="105"/>
        <v>#DIV/0!</v>
      </c>
      <c r="CA52" s="182" t="e">
        <f t="shared" si="106"/>
        <v>#DIV/0!</v>
      </c>
      <c r="CB52" s="207">
        <f t="shared" si="76"/>
        <v>0</v>
      </c>
      <c r="CC52" s="185"/>
      <c r="CD52" s="185"/>
      <c r="CE52" s="188" t="e">
        <f t="shared" si="107"/>
        <v>#DIV/0!</v>
      </c>
      <c r="CF52" s="182" t="e">
        <f t="shared" si="108"/>
        <v>#DIV/0!</v>
      </c>
      <c r="CG52" s="207">
        <f t="shared" si="79"/>
        <v>0</v>
      </c>
      <c r="CH52" s="185"/>
      <c r="CI52" s="185"/>
      <c r="CJ52" s="188" t="e">
        <f t="shared" si="109"/>
        <v>#DIV/0!</v>
      </c>
      <c r="CK52" s="182" t="e">
        <f t="shared" si="110"/>
        <v>#DIV/0!</v>
      </c>
    </row>
    <row r="53" spans="1:89" x14ac:dyDescent="0.25">
      <c r="A53" s="156" t="s">
        <v>49</v>
      </c>
      <c r="B53" s="104" t="s">
        <v>94</v>
      </c>
      <c r="C53" s="97">
        <f t="shared" si="13"/>
        <v>38.65</v>
      </c>
      <c r="D53" s="194">
        <v>38</v>
      </c>
      <c r="E53" s="160">
        <v>39</v>
      </c>
      <c r="F53" s="180">
        <f t="shared" si="47"/>
        <v>43.083333333333336</v>
      </c>
      <c r="G53" s="165">
        <v>43</v>
      </c>
      <c r="H53" s="165">
        <v>5</v>
      </c>
      <c r="I53" s="160"/>
      <c r="J53" s="97">
        <f t="shared" si="45"/>
        <v>30.45</v>
      </c>
      <c r="K53" s="165">
        <v>30</v>
      </c>
      <c r="L53" s="165">
        <v>27</v>
      </c>
      <c r="M53" s="160"/>
      <c r="N53" s="97">
        <f t="shared" si="85"/>
        <v>40.85</v>
      </c>
      <c r="O53" s="165">
        <v>40</v>
      </c>
      <c r="P53" s="165">
        <v>51</v>
      </c>
      <c r="Q53" s="160"/>
      <c r="R53" s="97"/>
      <c r="S53" s="165"/>
      <c r="T53" s="165"/>
      <c r="U53" s="160"/>
      <c r="V53" s="97">
        <f t="shared" si="84"/>
        <v>33.1</v>
      </c>
      <c r="W53" s="165">
        <v>33</v>
      </c>
      <c r="X53" s="165">
        <v>6</v>
      </c>
      <c r="Y53" s="182"/>
      <c r="Z53" s="97"/>
      <c r="AA53" s="165"/>
      <c r="AB53" s="165"/>
      <c r="AC53" s="182"/>
      <c r="AD53" s="97"/>
      <c r="AE53" s="185"/>
      <c r="AF53" s="278"/>
      <c r="AG53" s="188">
        <f t="shared" si="87"/>
        <v>0</v>
      </c>
      <c r="AH53" s="182" t="e">
        <f t="shared" si="88"/>
        <v>#DIV/0!</v>
      </c>
      <c r="AI53" s="207">
        <f t="shared" si="34"/>
        <v>0</v>
      </c>
      <c r="AJ53" s="185"/>
      <c r="AK53" s="185"/>
      <c r="AL53" s="188" t="e">
        <f t="shared" si="89"/>
        <v>#DIV/0!</v>
      </c>
      <c r="AM53" s="182" t="e">
        <f t="shared" si="90"/>
        <v>#DIV/0!</v>
      </c>
      <c r="AN53" s="207">
        <f t="shared" si="52"/>
        <v>0</v>
      </c>
      <c r="AO53" s="185"/>
      <c r="AP53" s="185"/>
      <c r="AQ53" s="188" t="e">
        <f t="shared" si="91"/>
        <v>#DIV/0!</v>
      </c>
      <c r="AR53" s="182" t="e">
        <f t="shared" si="92"/>
        <v>#DIV/0!</v>
      </c>
      <c r="AS53" s="207">
        <f t="shared" si="55"/>
        <v>0</v>
      </c>
      <c r="AT53" s="185"/>
      <c r="AU53" s="185"/>
      <c r="AV53" s="188" t="e">
        <f t="shared" si="93"/>
        <v>#DIV/0!</v>
      </c>
      <c r="AW53" s="182" t="e">
        <f t="shared" si="94"/>
        <v>#DIV/0!</v>
      </c>
      <c r="AX53" s="207">
        <f t="shared" si="58"/>
        <v>0</v>
      </c>
      <c r="AY53" s="185"/>
      <c r="AZ53" s="185"/>
      <c r="BA53" s="188" t="e">
        <f t="shared" si="95"/>
        <v>#DIV/0!</v>
      </c>
      <c r="BB53" s="182" t="e">
        <f t="shared" si="96"/>
        <v>#DIV/0!</v>
      </c>
      <c r="BC53" s="207">
        <f t="shared" si="61"/>
        <v>0</v>
      </c>
      <c r="BD53" s="185"/>
      <c r="BE53" s="185"/>
      <c r="BF53" s="188" t="e">
        <f t="shared" si="97"/>
        <v>#DIV/0!</v>
      </c>
      <c r="BG53" s="182" t="e">
        <f t="shared" si="98"/>
        <v>#DIV/0!</v>
      </c>
      <c r="BH53" s="207">
        <f t="shared" si="64"/>
        <v>0</v>
      </c>
      <c r="BI53" s="185"/>
      <c r="BJ53" s="185"/>
      <c r="BK53" s="188" t="e">
        <f t="shared" si="99"/>
        <v>#DIV/0!</v>
      </c>
      <c r="BL53" s="182" t="e">
        <f t="shared" si="100"/>
        <v>#DIV/0!</v>
      </c>
      <c r="BM53" s="207">
        <f t="shared" si="67"/>
        <v>0</v>
      </c>
      <c r="BN53" s="185"/>
      <c r="BO53" s="185"/>
      <c r="BP53" s="188" t="e">
        <f t="shared" si="101"/>
        <v>#DIV/0!</v>
      </c>
      <c r="BQ53" s="182" t="e">
        <f t="shared" si="102"/>
        <v>#DIV/0!</v>
      </c>
      <c r="BR53" s="207">
        <f t="shared" si="70"/>
        <v>0</v>
      </c>
      <c r="BS53" s="185"/>
      <c r="BT53" s="185"/>
      <c r="BU53" s="188" t="e">
        <f t="shared" si="103"/>
        <v>#DIV/0!</v>
      </c>
      <c r="BV53" s="182" t="e">
        <f t="shared" si="104"/>
        <v>#DIV/0!</v>
      </c>
      <c r="BW53" s="207">
        <f t="shared" si="73"/>
        <v>0</v>
      </c>
      <c r="BX53" s="185"/>
      <c r="BY53" s="185"/>
      <c r="BZ53" s="188" t="e">
        <f t="shared" si="105"/>
        <v>#DIV/0!</v>
      </c>
      <c r="CA53" s="182" t="e">
        <f t="shared" si="106"/>
        <v>#DIV/0!</v>
      </c>
      <c r="CB53" s="207">
        <f t="shared" si="76"/>
        <v>0</v>
      </c>
      <c r="CC53" s="185"/>
      <c r="CD53" s="185"/>
      <c r="CE53" s="188" t="e">
        <f t="shared" si="107"/>
        <v>#DIV/0!</v>
      </c>
      <c r="CF53" s="182" t="e">
        <f t="shared" si="108"/>
        <v>#DIV/0!</v>
      </c>
      <c r="CG53" s="207">
        <f t="shared" si="79"/>
        <v>0</v>
      </c>
      <c r="CH53" s="185"/>
      <c r="CI53" s="185"/>
      <c r="CJ53" s="188" t="e">
        <f t="shared" si="109"/>
        <v>#DIV/0!</v>
      </c>
      <c r="CK53" s="182" t="e">
        <f t="shared" si="110"/>
        <v>#DIV/0!</v>
      </c>
    </row>
    <row r="54" spans="1:89" x14ac:dyDescent="0.25">
      <c r="A54" s="283" t="s">
        <v>228</v>
      </c>
      <c r="B54" s="284" t="s">
        <v>229</v>
      </c>
      <c r="C54" s="97"/>
      <c r="D54" s="194"/>
      <c r="E54" s="160"/>
      <c r="F54" s="180"/>
      <c r="G54" s="165"/>
      <c r="H54" s="165"/>
      <c r="I54" s="160"/>
      <c r="J54" s="97"/>
      <c r="K54" s="165"/>
      <c r="L54" s="165"/>
      <c r="M54" s="160"/>
      <c r="N54" s="97"/>
      <c r="O54" s="165"/>
      <c r="P54" s="165"/>
      <c r="Q54" s="160"/>
      <c r="R54" s="97"/>
      <c r="S54" s="165"/>
      <c r="T54" s="165"/>
      <c r="U54" s="160"/>
      <c r="V54" s="97"/>
      <c r="W54" s="165"/>
      <c r="X54" s="165"/>
      <c r="Y54" s="182"/>
      <c r="Z54" s="97"/>
      <c r="AA54" s="165"/>
      <c r="AB54" s="165"/>
      <c r="AC54" s="182"/>
      <c r="AD54" s="97"/>
      <c r="AE54" s="185"/>
      <c r="AF54" s="278"/>
      <c r="AG54" s="188"/>
      <c r="AH54" s="182"/>
      <c r="AI54" s="207"/>
      <c r="AJ54" s="185"/>
      <c r="AK54" s="185"/>
      <c r="AL54" s="188"/>
      <c r="AM54" s="182"/>
      <c r="AN54" s="207"/>
      <c r="AO54" s="185"/>
      <c r="AP54" s="185"/>
      <c r="AQ54" s="188"/>
      <c r="AR54" s="182"/>
      <c r="AS54" s="207"/>
      <c r="AT54" s="185"/>
      <c r="AU54" s="185"/>
      <c r="AV54" s="188"/>
      <c r="AW54" s="182"/>
      <c r="AX54" s="207"/>
      <c r="AY54" s="185"/>
      <c r="AZ54" s="185"/>
      <c r="BA54" s="188"/>
      <c r="BB54" s="182"/>
      <c r="BC54" s="207"/>
      <c r="BD54" s="185"/>
      <c r="BE54" s="185"/>
      <c r="BF54" s="188"/>
      <c r="BG54" s="182"/>
      <c r="BH54" s="207"/>
      <c r="BI54" s="185"/>
      <c r="BJ54" s="185"/>
      <c r="BK54" s="188"/>
      <c r="BL54" s="182"/>
      <c r="BM54" s="207"/>
      <c r="BN54" s="185"/>
      <c r="BO54" s="185"/>
      <c r="BP54" s="188"/>
      <c r="BQ54" s="182"/>
      <c r="BR54" s="207"/>
      <c r="BS54" s="185"/>
      <c r="BT54" s="185"/>
      <c r="BU54" s="188"/>
      <c r="BV54" s="182"/>
      <c r="BW54" s="207"/>
      <c r="BX54" s="185"/>
      <c r="BY54" s="185"/>
      <c r="BZ54" s="188"/>
      <c r="CA54" s="182"/>
      <c r="CB54" s="207">
        <f t="shared" si="76"/>
        <v>80.033333333333331</v>
      </c>
      <c r="CC54">
        <v>80</v>
      </c>
      <c r="CD54">
        <v>2</v>
      </c>
      <c r="CE54" s="188"/>
      <c r="CF54" s="182"/>
      <c r="CG54" s="207"/>
      <c r="CH54" s="185"/>
      <c r="CI54" s="185"/>
      <c r="CJ54" s="188"/>
      <c r="CK54" s="182"/>
    </row>
    <row r="55" spans="1:89" x14ac:dyDescent="0.25">
      <c r="A55" s="283" t="s">
        <v>226</v>
      </c>
      <c r="B55" s="284" t="s">
        <v>227</v>
      </c>
      <c r="C55" s="97"/>
      <c r="D55" s="194"/>
      <c r="E55" s="160"/>
      <c r="F55" s="180"/>
      <c r="G55" s="165"/>
      <c r="H55" s="165"/>
      <c r="I55" s="160"/>
      <c r="J55" s="97"/>
      <c r="K55" s="165"/>
      <c r="L55" s="165"/>
      <c r="M55" s="160"/>
      <c r="N55" s="97"/>
      <c r="O55" s="165"/>
      <c r="P55" s="165"/>
      <c r="Q55" s="160"/>
      <c r="R55" s="97"/>
      <c r="S55" s="165"/>
      <c r="T55" s="165"/>
      <c r="U55" s="160"/>
      <c r="V55" s="97"/>
      <c r="W55" s="165"/>
      <c r="X55" s="165"/>
      <c r="Y55" s="182"/>
      <c r="Z55" s="97"/>
      <c r="AA55" s="165"/>
      <c r="AB55" s="165"/>
      <c r="AC55" s="182"/>
      <c r="AD55" s="97"/>
      <c r="AE55" s="185"/>
      <c r="AF55" s="278"/>
      <c r="AG55" s="188"/>
      <c r="AH55" s="182"/>
      <c r="AI55" s="207"/>
      <c r="AJ55" s="185"/>
      <c r="AK55" s="185"/>
      <c r="AL55" s="188"/>
      <c r="AM55" s="182"/>
      <c r="AN55" s="207"/>
      <c r="AO55" s="185"/>
      <c r="AP55" s="185"/>
      <c r="AQ55" s="188"/>
      <c r="AR55" s="182"/>
      <c r="AS55" s="207"/>
      <c r="AT55" s="185"/>
      <c r="AU55" s="185"/>
      <c r="AV55" s="188"/>
      <c r="AW55" s="182"/>
      <c r="AX55" s="207"/>
      <c r="AY55" s="185"/>
      <c r="AZ55" s="185"/>
      <c r="BA55" s="188"/>
      <c r="BB55" s="182"/>
      <c r="BC55" s="207"/>
      <c r="BD55" s="185"/>
      <c r="BE55" s="185"/>
      <c r="BF55" s="188"/>
      <c r="BG55" s="182"/>
      <c r="BH55" s="207"/>
      <c r="BI55" s="185"/>
      <c r="BJ55" s="185"/>
      <c r="BK55" s="188"/>
      <c r="BL55" s="182"/>
      <c r="BM55" s="207"/>
      <c r="BN55" s="185"/>
      <c r="BO55" s="185"/>
      <c r="BP55" s="188"/>
      <c r="BQ55" s="182"/>
      <c r="BR55" s="207"/>
      <c r="BS55" s="185"/>
      <c r="BT55" s="185"/>
      <c r="BU55" s="188"/>
      <c r="BV55" s="182"/>
      <c r="BW55" s="207"/>
      <c r="BX55" s="185"/>
      <c r="BY55" s="185"/>
      <c r="BZ55" s="188"/>
      <c r="CA55" s="182"/>
      <c r="CB55" s="207"/>
      <c r="CC55" s="185"/>
      <c r="CD55" s="185"/>
      <c r="CE55" s="188"/>
      <c r="CF55" s="182"/>
      <c r="CG55" s="207"/>
      <c r="CH55" s="185"/>
      <c r="CI55" s="185"/>
      <c r="CJ55" s="188"/>
      <c r="CK55" s="182"/>
    </row>
    <row r="56" spans="1:89" x14ac:dyDescent="0.25">
      <c r="A56" s="51" t="s">
        <v>55</v>
      </c>
      <c r="B56" s="86" t="s">
        <v>95</v>
      </c>
      <c r="C56" s="97"/>
      <c r="D56" s="194"/>
      <c r="E56" s="160"/>
      <c r="F56" s="180"/>
      <c r="G56" s="165"/>
      <c r="H56" s="165"/>
      <c r="I56" s="160"/>
      <c r="J56" s="180"/>
      <c r="K56" s="165"/>
      <c r="L56" s="165"/>
      <c r="M56" s="160"/>
      <c r="N56" s="97"/>
      <c r="O56" s="165"/>
      <c r="P56" s="165"/>
      <c r="Q56" s="160"/>
      <c r="R56" s="97"/>
      <c r="S56" s="165"/>
      <c r="T56" s="165"/>
      <c r="U56" s="160"/>
      <c r="V56" s="97"/>
      <c r="W56" s="165"/>
      <c r="X56" s="165"/>
      <c r="Y56" s="182"/>
      <c r="Z56" s="97"/>
      <c r="AA56" s="165"/>
      <c r="AB56" s="165"/>
      <c r="AC56" s="182"/>
      <c r="AD56" s="97"/>
      <c r="AE56" s="185"/>
      <c r="AF56" s="278"/>
      <c r="AG56" s="188" t="e">
        <f t="shared" si="87"/>
        <v>#DIV/0!</v>
      </c>
      <c r="AH56" s="182" t="e">
        <f t="shared" si="88"/>
        <v>#DIV/0!</v>
      </c>
      <c r="AI56" s="207">
        <f t="shared" si="34"/>
        <v>0</v>
      </c>
      <c r="AJ56" s="185"/>
      <c r="AK56" s="185"/>
      <c r="AL56" s="188" t="e">
        <f t="shared" si="89"/>
        <v>#DIV/0!</v>
      </c>
      <c r="AM56" s="182" t="e">
        <f t="shared" si="90"/>
        <v>#DIV/0!</v>
      </c>
      <c r="AN56" s="207">
        <f t="shared" si="52"/>
        <v>0</v>
      </c>
      <c r="AO56" s="185"/>
      <c r="AP56" s="185"/>
      <c r="AQ56" s="188" t="e">
        <f t="shared" si="91"/>
        <v>#DIV/0!</v>
      </c>
      <c r="AR56" s="182" t="e">
        <f t="shared" si="92"/>
        <v>#DIV/0!</v>
      </c>
      <c r="AS56" s="207">
        <f t="shared" si="55"/>
        <v>0</v>
      </c>
      <c r="AT56" s="185"/>
      <c r="AU56" s="185"/>
      <c r="AV56" s="188" t="e">
        <f t="shared" si="93"/>
        <v>#DIV/0!</v>
      </c>
      <c r="AW56" s="182" t="e">
        <f t="shared" si="94"/>
        <v>#DIV/0!</v>
      </c>
      <c r="AX56" s="207">
        <f t="shared" si="58"/>
        <v>0</v>
      </c>
      <c r="AY56" s="185"/>
      <c r="AZ56" s="185"/>
      <c r="BA56" s="188" t="e">
        <f t="shared" si="95"/>
        <v>#DIV/0!</v>
      </c>
      <c r="BB56" s="182" t="e">
        <f t="shared" si="96"/>
        <v>#DIV/0!</v>
      </c>
      <c r="BC56" s="207">
        <f t="shared" si="61"/>
        <v>0</v>
      </c>
      <c r="BD56" s="185"/>
      <c r="BE56" s="185"/>
      <c r="BF56" s="188" t="e">
        <f t="shared" si="97"/>
        <v>#DIV/0!</v>
      </c>
      <c r="BG56" s="182" t="e">
        <f t="shared" si="98"/>
        <v>#DIV/0!</v>
      </c>
      <c r="BH56" s="207">
        <f t="shared" si="64"/>
        <v>0</v>
      </c>
      <c r="BI56" s="185"/>
      <c r="BJ56" s="185"/>
      <c r="BK56" s="188" t="e">
        <f t="shared" si="99"/>
        <v>#DIV/0!</v>
      </c>
      <c r="BL56" s="182" t="e">
        <f t="shared" si="100"/>
        <v>#DIV/0!</v>
      </c>
      <c r="BM56" s="207">
        <f t="shared" si="67"/>
        <v>0</v>
      </c>
      <c r="BN56" s="185"/>
      <c r="BO56" s="185"/>
      <c r="BP56" s="188" t="e">
        <f t="shared" si="101"/>
        <v>#DIV/0!</v>
      </c>
      <c r="BQ56" s="182" t="e">
        <f t="shared" si="102"/>
        <v>#DIV/0!</v>
      </c>
      <c r="BR56" s="207">
        <f t="shared" si="70"/>
        <v>0</v>
      </c>
      <c r="BS56" s="185"/>
      <c r="BT56" s="185"/>
      <c r="BU56" s="188" t="e">
        <f t="shared" si="103"/>
        <v>#DIV/0!</v>
      </c>
      <c r="BV56" s="182" t="e">
        <f t="shared" si="104"/>
        <v>#DIV/0!</v>
      </c>
      <c r="BW56" s="207">
        <f t="shared" si="73"/>
        <v>0</v>
      </c>
      <c r="BX56" s="185"/>
      <c r="BY56" s="185"/>
      <c r="BZ56" s="188" t="e">
        <f t="shared" si="105"/>
        <v>#DIV/0!</v>
      </c>
      <c r="CA56" s="182" t="e">
        <f t="shared" si="106"/>
        <v>#DIV/0!</v>
      </c>
      <c r="CB56" s="207">
        <f t="shared" si="76"/>
        <v>0</v>
      </c>
      <c r="CC56" s="185"/>
      <c r="CD56" s="185"/>
      <c r="CE56" s="188" t="e">
        <f t="shared" si="107"/>
        <v>#DIV/0!</v>
      </c>
      <c r="CF56" s="182" t="e">
        <f t="shared" si="108"/>
        <v>#DIV/0!</v>
      </c>
      <c r="CG56" s="207">
        <f t="shared" si="79"/>
        <v>0</v>
      </c>
      <c r="CH56" s="185"/>
      <c r="CI56" s="185"/>
      <c r="CJ56" s="188" t="e">
        <f t="shared" si="109"/>
        <v>#DIV/0!</v>
      </c>
      <c r="CK56" s="182" t="e">
        <f t="shared" si="110"/>
        <v>#DIV/0!</v>
      </c>
    </row>
    <row r="57" spans="1:89" x14ac:dyDescent="0.25">
      <c r="A57" s="154" t="s">
        <v>110</v>
      </c>
      <c r="B57" s="170" t="s">
        <v>111</v>
      </c>
      <c r="C57" s="97">
        <f t="shared" si="13"/>
        <v>36.4</v>
      </c>
      <c r="D57" s="194">
        <v>36</v>
      </c>
      <c r="E57" s="160">
        <v>24</v>
      </c>
      <c r="F57" s="180">
        <f t="shared" si="47"/>
        <v>39.65</v>
      </c>
      <c r="G57" s="165">
        <v>39</v>
      </c>
      <c r="H57" s="165">
        <v>39</v>
      </c>
      <c r="I57" s="160"/>
      <c r="J57" s="180"/>
      <c r="K57" s="165"/>
      <c r="L57" s="165"/>
      <c r="M57" s="160"/>
      <c r="N57" s="97"/>
      <c r="O57" s="165"/>
      <c r="P57" s="165"/>
      <c r="Q57" s="160"/>
      <c r="R57" s="97">
        <f t="shared" si="112"/>
        <v>29.95</v>
      </c>
      <c r="S57" s="165">
        <v>29</v>
      </c>
      <c r="T57" s="165">
        <v>57</v>
      </c>
      <c r="U57" s="160"/>
      <c r="V57" s="97"/>
      <c r="W57" s="165"/>
      <c r="X57" s="165"/>
      <c r="Y57" s="182"/>
      <c r="Z57" s="97"/>
      <c r="AA57" s="165"/>
      <c r="AB57" s="165"/>
      <c r="AC57" s="182"/>
      <c r="AD57" s="97"/>
      <c r="AE57" s="185"/>
      <c r="AF57" s="278"/>
      <c r="AG57" s="188" t="e">
        <f t="shared" si="87"/>
        <v>#DIV/0!</v>
      </c>
      <c r="AH57" s="182" t="e">
        <f t="shared" si="88"/>
        <v>#DIV/0!</v>
      </c>
      <c r="AI57" s="207">
        <f t="shared" si="34"/>
        <v>0</v>
      </c>
      <c r="AJ57" s="185"/>
      <c r="AK57" s="185"/>
      <c r="AL57" s="188" t="e">
        <f t="shared" si="89"/>
        <v>#DIV/0!</v>
      </c>
      <c r="AM57" s="182" t="e">
        <f t="shared" si="90"/>
        <v>#DIV/0!</v>
      </c>
      <c r="AN57" s="207">
        <f t="shared" si="52"/>
        <v>0</v>
      </c>
      <c r="AO57" s="185"/>
      <c r="AP57" s="185"/>
      <c r="AQ57" s="188" t="e">
        <f t="shared" si="91"/>
        <v>#DIV/0!</v>
      </c>
      <c r="AR57" s="182" t="e">
        <f t="shared" si="92"/>
        <v>#DIV/0!</v>
      </c>
      <c r="AS57" s="207">
        <f t="shared" si="55"/>
        <v>0</v>
      </c>
      <c r="AT57" s="185"/>
      <c r="AU57" s="185"/>
      <c r="AV57" s="188" t="e">
        <f t="shared" si="93"/>
        <v>#DIV/0!</v>
      </c>
      <c r="AW57" s="182" t="e">
        <f t="shared" si="94"/>
        <v>#DIV/0!</v>
      </c>
      <c r="AX57" s="207">
        <f t="shared" si="58"/>
        <v>0</v>
      </c>
      <c r="AY57" s="185"/>
      <c r="AZ57" s="185"/>
      <c r="BA57" s="188" t="e">
        <f t="shared" si="95"/>
        <v>#DIV/0!</v>
      </c>
      <c r="BB57" s="182" t="e">
        <f t="shared" si="96"/>
        <v>#DIV/0!</v>
      </c>
      <c r="BC57" s="207">
        <f t="shared" si="61"/>
        <v>0</v>
      </c>
      <c r="BD57" s="185"/>
      <c r="BE57" s="185"/>
      <c r="BF57" s="188" t="e">
        <f t="shared" si="97"/>
        <v>#DIV/0!</v>
      </c>
      <c r="BG57" s="182" t="e">
        <f t="shared" si="98"/>
        <v>#DIV/0!</v>
      </c>
      <c r="BH57" s="207">
        <f t="shared" si="64"/>
        <v>0</v>
      </c>
      <c r="BI57" s="185"/>
      <c r="BJ57" s="185"/>
      <c r="BK57" s="188" t="e">
        <f t="shared" si="99"/>
        <v>#DIV/0!</v>
      </c>
      <c r="BL57" s="182" t="e">
        <f t="shared" si="100"/>
        <v>#DIV/0!</v>
      </c>
      <c r="BM57" s="207">
        <f t="shared" si="67"/>
        <v>0</v>
      </c>
      <c r="BN57" s="185"/>
      <c r="BO57" s="185"/>
      <c r="BP57" s="188" t="e">
        <f t="shared" si="101"/>
        <v>#DIV/0!</v>
      </c>
      <c r="BQ57" s="182" t="e">
        <f t="shared" si="102"/>
        <v>#DIV/0!</v>
      </c>
      <c r="BR57" s="207">
        <f t="shared" si="70"/>
        <v>0</v>
      </c>
      <c r="BS57" s="185"/>
      <c r="BT57" s="185"/>
      <c r="BU57" s="188" t="e">
        <f t="shared" si="103"/>
        <v>#DIV/0!</v>
      </c>
      <c r="BV57" s="182" t="e">
        <f t="shared" si="104"/>
        <v>#DIV/0!</v>
      </c>
      <c r="BW57" s="207">
        <f t="shared" si="73"/>
        <v>0</v>
      </c>
      <c r="BX57" s="185"/>
      <c r="BY57" s="185"/>
      <c r="BZ57" s="188" t="e">
        <f t="shared" si="105"/>
        <v>#DIV/0!</v>
      </c>
      <c r="CA57" s="182" t="e">
        <f t="shared" si="106"/>
        <v>#DIV/0!</v>
      </c>
      <c r="CB57" s="207">
        <f t="shared" si="76"/>
        <v>0</v>
      </c>
      <c r="CC57" s="185"/>
      <c r="CD57" s="185"/>
      <c r="CE57" s="188" t="e">
        <f t="shared" si="107"/>
        <v>#DIV/0!</v>
      </c>
      <c r="CF57" s="182" t="e">
        <f t="shared" si="108"/>
        <v>#DIV/0!</v>
      </c>
      <c r="CG57" s="207">
        <f t="shared" si="79"/>
        <v>0</v>
      </c>
      <c r="CH57" s="185"/>
      <c r="CI57" s="185"/>
      <c r="CJ57" s="188" t="e">
        <f t="shared" si="109"/>
        <v>#DIV/0!</v>
      </c>
      <c r="CK57" s="182" t="e">
        <f t="shared" si="110"/>
        <v>#DIV/0!</v>
      </c>
    </row>
    <row r="58" spans="1:89" x14ac:dyDescent="0.25">
      <c r="A58" s="154" t="s">
        <v>639</v>
      </c>
      <c r="B58" s="170" t="s">
        <v>640</v>
      </c>
      <c r="C58" s="97"/>
      <c r="D58" s="194"/>
      <c r="E58" s="160"/>
      <c r="F58" s="180"/>
      <c r="G58" s="165"/>
      <c r="H58" s="165"/>
      <c r="I58" s="160"/>
      <c r="J58" s="180"/>
      <c r="K58" s="165"/>
      <c r="L58" s="165"/>
      <c r="M58" s="160"/>
      <c r="N58" s="97"/>
      <c r="O58" s="165"/>
      <c r="P58" s="165"/>
      <c r="Q58" s="160"/>
      <c r="R58" s="97"/>
      <c r="S58" s="165"/>
      <c r="T58" s="165"/>
      <c r="U58" s="160"/>
      <c r="V58" s="97"/>
      <c r="W58" s="165"/>
      <c r="X58" s="165"/>
      <c r="Y58" s="182"/>
      <c r="Z58" s="97"/>
      <c r="AA58" s="165"/>
      <c r="AB58" s="165"/>
      <c r="AC58" s="182"/>
      <c r="AD58" s="97"/>
      <c r="AE58" s="185"/>
      <c r="AF58" s="278"/>
      <c r="AG58" s="188"/>
      <c r="AH58" s="182"/>
      <c r="AI58" s="207"/>
      <c r="AJ58" s="185"/>
      <c r="AK58" s="185"/>
      <c r="AL58" s="188"/>
      <c r="AM58" s="182"/>
      <c r="AN58" s="207"/>
      <c r="AO58" s="185"/>
      <c r="AP58" s="185"/>
      <c r="AQ58" s="188"/>
      <c r="AR58" s="182"/>
      <c r="AS58" s="207"/>
      <c r="AT58" s="185"/>
      <c r="AU58" s="185"/>
      <c r="AV58" s="188"/>
      <c r="AW58" s="182"/>
      <c r="AX58" s="207"/>
      <c r="AY58" s="185"/>
      <c r="AZ58" s="185"/>
      <c r="BA58" s="188"/>
      <c r="BB58" s="182"/>
      <c r="BC58" s="207"/>
      <c r="BD58" s="185"/>
      <c r="BE58" s="185"/>
      <c r="BF58" s="188"/>
      <c r="BG58" s="182"/>
      <c r="BH58" s="207"/>
      <c r="BI58" s="185"/>
      <c r="BJ58" s="185"/>
      <c r="BK58" s="188"/>
      <c r="BL58" s="182"/>
      <c r="BM58" s="207"/>
      <c r="BN58" s="185"/>
      <c r="BO58" s="185"/>
      <c r="BP58" s="188"/>
      <c r="BQ58" s="182"/>
      <c r="BR58" s="207"/>
      <c r="BS58" s="185"/>
      <c r="BT58" s="185"/>
      <c r="BU58" s="188"/>
      <c r="BV58" s="182"/>
      <c r="BW58" s="207"/>
      <c r="BX58" s="185"/>
      <c r="BY58" s="185"/>
      <c r="BZ58" s="188"/>
      <c r="CA58" s="182"/>
      <c r="CB58" s="207"/>
      <c r="CC58" s="185"/>
      <c r="CD58" s="185"/>
      <c r="CE58" s="188"/>
      <c r="CF58" s="182"/>
      <c r="CG58" s="207"/>
      <c r="CH58" s="185"/>
      <c r="CI58" s="185"/>
      <c r="CJ58" s="188"/>
      <c r="CK58" s="182"/>
    </row>
    <row r="59" spans="1:89" x14ac:dyDescent="0.25">
      <c r="A59" s="51" t="s">
        <v>34</v>
      </c>
      <c r="B59" s="86" t="s">
        <v>83</v>
      </c>
      <c r="C59" s="97"/>
      <c r="D59" s="194"/>
      <c r="E59" s="160"/>
      <c r="F59" s="92"/>
      <c r="G59" s="165"/>
      <c r="H59" s="165"/>
      <c r="I59" s="160"/>
      <c r="J59" s="92"/>
      <c r="K59" s="165"/>
      <c r="L59" s="165"/>
      <c r="M59" s="160"/>
      <c r="N59" s="97"/>
      <c r="O59" s="165"/>
      <c r="P59" s="165"/>
      <c r="Q59" s="160"/>
      <c r="R59" s="92"/>
      <c r="S59" s="165"/>
      <c r="T59" s="165"/>
      <c r="U59" s="160"/>
      <c r="V59" s="97"/>
      <c r="W59" s="165"/>
      <c r="X59" s="165"/>
      <c r="Y59" s="160"/>
      <c r="Z59" s="97"/>
      <c r="AA59" s="165"/>
      <c r="AB59" s="165"/>
      <c r="AC59" s="160"/>
      <c r="AD59" s="97"/>
      <c r="AE59" s="185"/>
      <c r="AF59" s="278"/>
      <c r="AG59" s="188" t="e">
        <f t="shared" si="87"/>
        <v>#DIV/0!</v>
      </c>
      <c r="AH59" s="182" t="e">
        <f t="shared" si="88"/>
        <v>#DIV/0!</v>
      </c>
      <c r="AI59" s="207">
        <f t="shared" si="34"/>
        <v>0</v>
      </c>
      <c r="AJ59" s="185"/>
      <c r="AK59" s="185"/>
      <c r="AL59" s="188" t="e">
        <f t="shared" si="89"/>
        <v>#DIV/0!</v>
      </c>
      <c r="AM59" s="182" t="e">
        <f t="shared" si="90"/>
        <v>#DIV/0!</v>
      </c>
      <c r="AN59" s="207">
        <f t="shared" si="52"/>
        <v>0</v>
      </c>
      <c r="AO59" s="185"/>
      <c r="AP59" s="185"/>
      <c r="AQ59" s="188" t="e">
        <f t="shared" si="91"/>
        <v>#DIV/0!</v>
      </c>
      <c r="AR59" s="182" t="e">
        <f t="shared" si="92"/>
        <v>#DIV/0!</v>
      </c>
      <c r="AS59" s="207">
        <f t="shared" si="55"/>
        <v>0</v>
      </c>
      <c r="AT59" s="185"/>
      <c r="AU59" s="185"/>
      <c r="AV59" s="188" t="e">
        <f t="shared" si="93"/>
        <v>#DIV/0!</v>
      </c>
      <c r="AW59" s="182" t="e">
        <f t="shared" si="94"/>
        <v>#DIV/0!</v>
      </c>
      <c r="AX59" s="207">
        <f t="shared" si="58"/>
        <v>0</v>
      </c>
      <c r="AY59" s="185"/>
      <c r="AZ59" s="185"/>
      <c r="BA59" s="188" t="e">
        <f t="shared" si="95"/>
        <v>#DIV/0!</v>
      </c>
      <c r="BB59" s="182" t="e">
        <f t="shared" si="96"/>
        <v>#DIV/0!</v>
      </c>
      <c r="BC59" s="207">
        <f t="shared" si="61"/>
        <v>0</v>
      </c>
      <c r="BD59" s="185"/>
      <c r="BE59" s="185"/>
      <c r="BF59" s="188" t="e">
        <f t="shared" si="97"/>
        <v>#DIV/0!</v>
      </c>
      <c r="BG59" s="182" t="e">
        <f t="shared" si="98"/>
        <v>#DIV/0!</v>
      </c>
      <c r="BH59" s="207">
        <f t="shared" si="64"/>
        <v>0</v>
      </c>
      <c r="BI59" s="185"/>
      <c r="BJ59" s="185"/>
      <c r="BK59" s="188" t="e">
        <f t="shared" si="99"/>
        <v>#DIV/0!</v>
      </c>
      <c r="BL59" s="182" t="e">
        <f t="shared" si="100"/>
        <v>#DIV/0!</v>
      </c>
      <c r="BM59" s="207">
        <f t="shared" si="67"/>
        <v>0</v>
      </c>
      <c r="BN59" s="185"/>
      <c r="BO59" s="185"/>
      <c r="BP59" s="188" t="e">
        <f t="shared" si="101"/>
        <v>#DIV/0!</v>
      </c>
      <c r="BQ59" s="182" t="e">
        <f t="shared" si="102"/>
        <v>#DIV/0!</v>
      </c>
      <c r="BR59" s="207">
        <f t="shared" si="70"/>
        <v>0</v>
      </c>
      <c r="BS59" s="185"/>
      <c r="BT59" s="185"/>
      <c r="BU59" s="188" t="e">
        <f t="shared" si="103"/>
        <v>#DIV/0!</v>
      </c>
      <c r="BV59" s="182" t="e">
        <f t="shared" si="104"/>
        <v>#DIV/0!</v>
      </c>
      <c r="BW59" s="207">
        <f t="shared" si="73"/>
        <v>0</v>
      </c>
      <c r="BX59" s="185"/>
      <c r="BY59" s="185"/>
      <c r="BZ59" s="188" t="e">
        <f t="shared" si="105"/>
        <v>#DIV/0!</v>
      </c>
      <c r="CA59" s="182" t="e">
        <f t="shared" si="106"/>
        <v>#DIV/0!</v>
      </c>
      <c r="CB59" s="207">
        <f t="shared" si="76"/>
        <v>0</v>
      </c>
      <c r="CC59" s="185"/>
      <c r="CD59" s="185"/>
      <c r="CE59" s="188" t="e">
        <f t="shared" si="107"/>
        <v>#DIV/0!</v>
      </c>
      <c r="CF59" s="182" t="e">
        <f t="shared" si="108"/>
        <v>#DIV/0!</v>
      </c>
      <c r="CG59" s="207">
        <f t="shared" si="79"/>
        <v>0</v>
      </c>
      <c r="CH59" s="185"/>
      <c r="CI59" s="185"/>
      <c r="CJ59" s="188" t="e">
        <f t="shared" si="109"/>
        <v>#DIV/0!</v>
      </c>
      <c r="CK59" s="182" t="e">
        <f t="shared" si="110"/>
        <v>#DIV/0!</v>
      </c>
    </row>
    <row r="60" spans="1:89" x14ac:dyDescent="0.25">
      <c r="A60" s="51" t="s">
        <v>34</v>
      </c>
      <c r="B60" s="86" t="s">
        <v>98</v>
      </c>
      <c r="C60" s="97"/>
      <c r="D60" s="194"/>
      <c r="E60" s="160"/>
      <c r="F60" s="92"/>
      <c r="G60" s="165"/>
      <c r="H60" s="165"/>
      <c r="I60" s="160"/>
      <c r="J60" s="92"/>
      <c r="K60" s="165"/>
      <c r="L60" s="165"/>
      <c r="M60" s="160"/>
      <c r="N60" s="97"/>
      <c r="O60" s="165"/>
      <c r="P60" s="165"/>
      <c r="Q60" s="160"/>
      <c r="R60" s="92"/>
      <c r="S60" s="165"/>
      <c r="T60" s="165"/>
      <c r="U60" s="160"/>
      <c r="V60" s="97"/>
      <c r="W60" s="165"/>
      <c r="X60" s="165"/>
      <c r="Y60" s="160"/>
      <c r="Z60" s="97"/>
      <c r="AA60" s="165"/>
      <c r="AB60" s="165"/>
      <c r="AC60" s="160"/>
      <c r="AD60" s="97"/>
      <c r="AE60" s="185"/>
      <c r="AF60" s="278"/>
      <c r="AG60" s="188" t="e">
        <f t="shared" si="87"/>
        <v>#DIV/0!</v>
      </c>
      <c r="AH60" s="182" t="e">
        <f t="shared" si="88"/>
        <v>#DIV/0!</v>
      </c>
      <c r="AI60" s="207">
        <f t="shared" si="34"/>
        <v>0</v>
      </c>
      <c r="AJ60" s="185"/>
      <c r="AK60" s="185"/>
      <c r="AL60" s="188" t="e">
        <f t="shared" si="89"/>
        <v>#DIV/0!</v>
      </c>
      <c r="AM60" s="182" t="e">
        <f t="shared" si="90"/>
        <v>#DIV/0!</v>
      </c>
      <c r="AN60" s="207">
        <f t="shared" si="52"/>
        <v>0</v>
      </c>
      <c r="AO60" s="185"/>
      <c r="AP60" s="185"/>
      <c r="AQ60" s="188" t="e">
        <f t="shared" si="91"/>
        <v>#DIV/0!</v>
      </c>
      <c r="AR60" s="182" t="e">
        <f t="shared" si="92"/>
        <v>#DIV/0!</v>
      </c>
      <c r="AS60" s="207">
        <f t="shared" si="55"/>
        <v>0</v>
      </c>
      <c r="AT60" s="185"/>
      <c r="AU60" s="185"/>
      <c r="AV60" s="188" t="e">
        <f t="shared" si="93"/>
        <v>#DIV/0!</v>
      </c>
      <c r="AW60" s="182" t="e">
        <f t="shared" si="94"/>
        <v>#DIV/0!</v>
      </c>
      <c r="AX60" s="207">
        <f t="shared" si="58"/>
        <v>0</v>
      </c>
      <c r="AY60" s="185"/>
      <c r="AZ60" s="185"/>
      <c r="BA60" s="188" t="e">
        <f t="shared" si="95"/>
        <v>#DIV/0!</v>
      </c>
      <c r="BB60" s="182" t="e">
        <f t="shared" si="96"/>
        <v>#DIV/0!</v>
      </c>
      <c r="BC60" s="207">
        <f t="shared" si="61"/>
        <v>0</v>
      </c>
      <c r="BD60" s="185"/>
      <c r="BE60" s="185"/>
      <c r="BF60" s="188" t="e">
        <f t="shared" si="97"/>
        <v>#DIV/0!</v>
      </c>
      <c r="BG60" s="182" t="e">
        <f t="shared" si="98"/>
        <v>#DIV/0!</v>
      </c>
      <c r="BH60" s="207">
        <f t="shared" si="64"/>
        <v>0</v>
      </c>
      <c r="BI60" s="185"/>
      <c r="BJ60" s="185"/>
      <c r="BK60" s="188" t="e">
        <f t="shared" si="99"/>
        <v>#DIV/0!</v>
      </c>
      <c r="BL60" s="182" t="e">
        <f t="shared" si="100"/>
        <v>#DIV/0!</v>
      </c>
      <c r="BM60" s="207">
        <f t="shared" si="67"/>
        <v>0</v>
      </c>
      <c r="BN60" s="185"/>
      <c r="BO60" s="185"/>
      <c r="BP60" s="188" t="e">
        <f t="shared" si="101"/>
        <v>#DIV/0!</v>
      </c>
      <c r="BQ60" s="182" t="e">
        <f t="shared" si="102"/>
        <v>#DIV/0!</v>
      </c>
      <c r="BR60" s="207">
        <f t="shared" si="70"/>
        <v>107.41666666666667</v>
      </c>
      <c r="BS60" s="185">
        <v>107</v>
      </c>
      <c r="BT60" s="185">
        <v>25</v>
      </c>
      <c r="BU60" s="188" t="e">
        <f t="shared" si="103"/>
        <v>#DIV/0!</v>
      </c>
      <c r="BV60" s="182" t="e">
        <f t="shared" si="104"/>
        <v>#DIV/0!</v>
      </c>
      <c r="BW60" s="207">
        <f t="shared" si="73"/>
        <v>0</v>
      </c>
      <c r="BX60" s="185"/>
      <c r="BY60" s="185"/>
      <c r="BZ60" s="188" t="e">
        <f t="shared" si="105"/>
        <v>#DIV/0!</v>
      </c>
      <c r="CA60" s="182">
        <f t="shared" si="106"/>
        <v>0</v>
      </c>
      <c r="CB60" s="207">
        <f t="shared" si="76"/>
        <v>0</v>
      </c>
      <c r="CC60" s="185"/>
      <c r="CD60" s="185"/>
      <c r="CE60" s="188">
        <f t="shared" si="107"/>
        <v>0</v>
      </c>
      <c r="CF60" s="182" t="e">
        <f t="shared" si="108"/>
        <v>#DIV/0!</v>
      </c>
      <c r="CG60" s="207">
        <f t="shared" si="79"/>
        <v>0</v>
      </c>
      <c r="CH60" s="185"/>
      <c r="CI60" s="185"/>
      <c r="CJ60" s="188" t="e">
        <f t="shared" si="109"/>
        <v>#DIV/0!</v>
      </c>
      <c r="CK60" s="182" t="e">
        <f t="shared" si="110"/>
        <v>#DIV/0!</v>
      </c>
    </row>
    <row r="61" spans="1:89" x14ac:dyDescent="0.25">
      <c r="A61" s="7" t="s">
        <v>115</v>
      </c>
      <c r="B61" s="85" t="s">
        <v>116</v>
      </c>
      <c r="C61" s="97"/>
      <c r="D61" s="195"/>
      <c r="E61" s="160"/>
      <c r="F61" s="92"/>
      <c r="G61" s="165"/>
      <c r="H61" s="165"/>
      <c r="I61" s="160"/>
      <c r="J61" s="92"/>
      <c r="K61" s="165"/>
      <c r="L61" s="165"/>
      <c r="M61" s="160"/>
      <c r="N61" s="97"/>
      <c r="O61" s="165"/>
      <c r="P61" s="165"/>
      <c r="Q61" s="160"/>
      <c r="R61" s="92"/>
      <c r="S61" s="165"/>
      <c r="T61" s="165"/>
      <c r="U61" s="160"/>
      <c r="V61" s="97"/>
      <c r="W61" s="165"/>
      <c r="X61" s="165"/>
      <c r="Y61" s="160"/>
      <c r="Z61" s="97"/>
      <c r="AA61" s="165"/>
      <c r="AB61" s="165"/>
      <c r="AC61" s="160"/>
      <c r="AD61" s="97"/>
      <c r="AE61" s="185"/>
      <c r="AF61" s="278"/>
      <c r="AG61" s="188" t="e">
        <f t="shared" si="87"/>
        <v>#DIV/0!</v>
      </c>
      <c r="AH61" s="182" t="e">
        <f t="shared" si="88"/>
        <v>#DIV/0!</v>
      </c>
      <c r="AI61" s="207">
        <f t="shared" si="34"/>
        <v>0</v>
      </c>
      <c r="AJ61" s="185"/>
      <c r="AK61" s="185"/>
      <c r="AL61" s="188" t="e">
        <f t="shared" si="89"/>
        <v>#DIV/0!</v>
      </c>
      <c r="AM61" s="182" t="e">
        <f t="shared" si="90"/>
        <v>#DIV/0!</v>
      </c>
      <c r="AN61" s="207">
        <f t="shared" si="52"/>
        <v>0</v>
      </c>
      <c r="AO61" s="185"/>
      <c r="AP61" s="185"/>
      <c r="AQ61" s="188" t="e">
        <f t="shared" si="91"/>
        <v>#DIV/0!</v>
      </c>
      <c r="AR61" s="182" t="e">
        <f t="shared" si="92"/>
        <v>#DIV/0!</v>
      </c>
      <c r="AS61" s="207">
        <f t="shared" si="55"/>
        <v>0</v>
      </c>
      <c r="AT61" s="185"/>
      <c r="AU61" s="185"/>
      <c r="AV61" s="188" t="e">
        <f t="shared" si="93"/>
        <v>#DIV/0!</v>
      </c>
      <c r="AW61" s="182" t="e">
        <f t="shared" si="94"/>
        <v>#DIV/0!</v>
      </c>
      <c r="AX61" s="207">
        <f t="shared" si="58"/>
        <v>0</v>
      </c>
      <c r="AY61" s="185"/>
      <c r="AZ61" s="185"/>
      <c r="BA61" s="188" t="e">
        <f t="shared" si="95"/>
        <v>#DIV/0!</v>
      </c>
      <c r="BB61" s="182" t="e">
        <f t="shared" si="96"/>
        <v>#DIV/0!</v>
      </c>
      <c r="BC61" s="207">
        <f t="shared" si="61"/>
        <v>0</v>
      </c>
      <c r="BD61" s="185"/>
      <c r="BE61" s="185"/>
      <c r="BF61" s="188" t="e">
        <f t="shared" si="97"/>
        <v>#DIV/0!</v>
      </c>
      <c r="BG61" s="182" t="e">
        <f t="shared" si="98"/>
        <v>#DIV/0!</v>
      </c>
      <c r="BH61" s="207">
        <f t="shared" si="64"/>
        <v>0</v>
      </c>
      <c r="BI61" s="185"/>
      <c r="BJ61" s="185"/>
      <c r="BK61" s="188" t="e">
        <f t="shared" si="99"/>
        <v>#DIV/0!</v>
      </c>
      <c r="BL61" s="182" t="e">
        <f t="shared" si="100"/>
        <v>#DIV/0!</v>
      </c>
      <c r="BM61" s="207">
        <f t="shared" si="67"/>
        <v>0</v>
      </c>
      <c r="BN61" s="185"/>
      <c r="BO61" s="185"/>
      <c r="BP61" s="188" t="e">
        <f t="shared" si="101"/>
        <v>#DIV/0!</v>
      </c>
      <c r="BQ61" s="182" t="e">
        <f t="shared" si="102"/>
        <v>#DIV/0!</v>
      </c>
      <c r="BR61" s="207">
        <f t="shared" si="70"/>
        <v>0</v>
      </c>
      <c r="BS61" s="185"/>
      <c r="BT61" s="185"/>
      <c r="BU61" s="188" t="e">
        <f t="shared" si="103"/>
        <v>#DIV/0!</v>
      </c>
      <c r="BV61" s="182" t="e">
        <f t="shared" si="104"/>
        <v>#DIV/0!</v>
      </c>
      <c r="BW61" s="207">
        <f t="shared" si="73"/>
        <v>0</v>
      </c>
      <c r="BX61" s="185"/>
      <c r="BY61" s="185"/>
      <c r="BZ61" s="188" t="e">
        <f t="shared" si="105"/>
        <v>#DIV/0!</v>
      </c>
      <c r="CA61" s="182" t="e">
        <f t="shared" si="106"/>
        <v>#DIV/0!</v>
      </c>
      <c r="CB61" s="207">
        <f t="shared" si="76"/>
        <v>0</v>
      </c>
      <c r="CC61" s="185"/>
      <c r="CD61" s="185"/>
      <c r="CE61" s="188" t="e">
        <f t="shared" si="107"/>
        <v>#DIV/0!</v>
      </c>
      <c r="CF61" s="182" t="e">
        <f t="shared" si="108"/>
        <v>#DIV/0!</v>
      </c>
      <c r="CG61" s="207">
        <f t="shared" si="79"/>
        <v>0</v>
      </c>
      <c r="CH61" s="185"/>
      <c r="CI61" s="185"/>
      <c r="CJ61" s="188" t="e">
        <f t="shared" si="109"/>
        <v>#DIV/0!</v>
      </c>
      <c r="CK61" s="182" t="e">
        <f t="shared" si="110"/>
        <v>#DIV/0!</v>
      </c>
    </row>
    <row r="62" spans="1:89" x14ac:dyDescent="0.25">
      <c r="A62" s="154" t="s">
        <v>17</v>
      </c>
      <c r="B62" s="170" t="s">
        <v>99</v>
      </c>
      <c r="C62" s="201">
        <v>42.14</v>
      </c>
      <c r="D62" s="195"/>
      <c r="E62" s="160"/>
      <c r="F62" s="92"/>
      <c r="G62" s="165"/>
      <c r="H62" s="165"/>
      <c r="I62" s="160"/>
      <c r="J62" s="92"/>
      <c r="K62" s="165"/>
      <c r="L62" s="165"/>
      <c r="M62" s="160"/>
      <c r="N62" s="97">
        <f t="shared" si="85"/>
        <v>45.083333333333336</v>
      </c>
      <c r="O62" s="165">
        <v>45</v>
      </c>
      <c r="P62" s="165">
        <v>5</v>
      </c>
      <c r="Q62" s="215"/>
      <c r="R62" s="92"/>
      <c r="S62" s="165"/>
      <c r="T62" s="165"/>
      <c r="U62" s="160"/>
      <c r="V62" s="97">
        <f t="shared" si="84"/>
        <v>34.366666666666667</v>
      </c>
      <c r="W62" s="165">
        <v>34</v>
      </c>
      <c r="X62" s="165">
        <v>22</v>
      </c>
      <c r="Y62" s="160"/>
      <c r="Z62" s="97">
        <f t="shared" ref="Z62" si="113">AA62+AB62/60</f>
        <v>30.85</v>
      </c>
      <c r="AA62" s="165">
        <v>30</v>
      </c>
      <c r="AB62" s="165">
        <v>51</v>
      </c>
      <c r="AC62" s="160"/>
      <c r="AD62" s="97">
        <v>101.3</v>
      </c>
      <c r="AE62" s="185">
        <v>101</v>
      </c>
      <c r="AF62" s="278">
        <v>30</v>
      </c>
      <c r="AG62" s="188">
        <f t="shared" si="87"/>
        <v>2.9476236663433557</v>
      </c>
      <c r="AH62" s="182">
        <f t="shared" si="88"/>
        <v>3.2836304700162073</v>
      </c>
      <c r="AI62" s="207">
        <f t="shared" si="34"/>
        <v>0</v>
      </c>
      <c r="AJ62" s="185"/>
      <c r="AK62" s="185"/>
      <c r="AL62" s="188">
        <f t="shared" si="89"/>
        <v>0</v>
      </c>
      <c r="AM62" s="182">
        <f t="shared" si="90"/>
        <v>0</v>
      </c>
      <c r="AN62" s="207">
        <f t="shared" si="52"/>
        <v>0</v>
      </c>
      <c r="AO62" s="185"/>
      <c r="AP62" s="185"/>
      <c r="AQ62" s="188">
        <f t="shared" si="91"/>
        <v>0</v>
      </c>
      <c r="AR62" s="182" t="e">
        <f t="shared" si="92"/>
        <v>#DIV/0!</v>
      </c>
      <c r="AS62" s="207">
        <f t="shared" si="55"/>
        <v>0</v>
      </c>
      <c r="AT62" s="185"/>
      <c r="AU62" s="185"/>
      <c r="AV62" s="188" t="e">
        <f t="shared" si="93"/>
        <v>#DIV/0!</v>
      </c>
      <c r="AW62" s="182" t="e">
        <f t="shared" si="94"/>
        <v>#DIV/0!</v>
      </c>
      <c r="AX62" s="207">
        <f t="shared" si="58"/>
        <v>0</v>
      </c>
      <c r="AY62" s="185"/>
      <c r="AZ62" s="185"/>
      <c r="BA62" s="188" t="e">
        <f t="shared" si="95"/>
        <v>#DIV/0!</v>
      </c>
      <c r="BB62" s="182" t="e">
        <f t="shared" si="96"/>
        <v>#DIV/0!</v>
      </c>
      <c r="BC62" s="207">
        <f t="shared" si="61"/>
        <v>0</v>
      </c>
      <c r="BD62" s="185"/>
      <c r="BE62" s="185"/>
      <c r="BF62" s="188" t="e">
        <f t="shared" si="97"/>
        <v>#DIV/0!</v>
      </c>
      <c r="BG62" s="182" t="e">
        <f t="shared" si="98"/>
        <v>#DIV/0!</v>
      </c>
      <c r="BH62" s="207">
        <f t="shared" si="64"/>
        <v>0</v>
      </c>
      <c r="BI62" s="185"/>
      <c r="BJ62" s="185"/>
      <c r="BK62" s="188" t="e">
        <f t="shared" si="99"/>
        <v>#DIV/0!</v>
      </c>
      <c r="BL62" s="182" t="e">
        <f t="shared" si="100"/>
        <v>#DIV/0!</v>
      </c>
      <c r="BM62" s="207">
        <f t="shared" si="67"/>
        <v>0</v>
      </c>
      <c r="BN62" s="185"/>
      <c r="BO62" s="185"/>
      <c r="BP62" s="188" t="e">
        <f t="shared" si="101"/>
        <v>#DIV/0!</v>
      </c>
      <c r="BQ62" s="182" t="e">
        <f t="shared" si="102"/>
        <v>#DIV/0!</v>
      </c>
      <c r="BR62" s="207">
        <f t="shared" si="70"/>
        <v>0</v>
      </c>
      <c r="BS62" s="185"/>
      <c r="BT62" s="185"/>
      <c r="BU62" s="188" t="e">
        <f t="shared" si="103"/>
        <v>#DIV/0!</v>
      </c>
      <c r="BV62" s="182" t="e">
        <f t="shared" si="104"/>
        <v>#DIV/0!</v>
      </c>
      <c r="BW62" s="207">
        <f t="shared" si="73"/>
        <v>0</v>
      </c>
      <c r="BX62" s="185"/>
      <c r="BY62" s="185"/>
      <c r="BZ62" s="188" t="e">
        <f t="shared" si="105"/>
        <v>#DIV/0!</v>
      </c>
      <c r="CA62" s="182" t="e">
        <f t="shared" si="106"/>
        <v>#DIV/0!</v>
      </c>
      <c r="CB62" s="207">
        <f t="shared" si="76"/>
        <v>0</v>
      </c>
      <c r="CC62" s="185"/>
      <c r="CD62" s="185"/>
      <c r="CE62" s="188" t="e">
        <f t="shared" si="107"/>
        <v>#DIV/0!</v>
      </c>
      <c r="CF62" s="182" t="e">
        <f t="shared" si="108"/>
        <v>#DIV/0!</v>
      </c>
      <c r="CG62" s="207">
        <f t="shared" si="79"/>
        <v>0</v>
      </c>
      <c r="CH62" s="185"/>
      <c r="CI62" s="185"/>
      <c r="CJ62" s="188" t="e">
        <f t="shared" si="109"/>
        <v>#DIV/0!</v>
      </c>
      <c r="CK62" s="182" t="e">
        <f t="shared" si="110"/>
        <v>#DIV/0!</v>
      </c>
    </row>
    <row r="63" spans="1:89" x14ac:dyDescent="0.25">
      <c r="A63" s="7" t="s">
        <v>19</v>
      </c>
      <c r="B63" s="85" t="s">
        <v>117</v>
      </c>
      <c r="C63" s="97"/>
      <c r="D63" s="195"/>
      <c r="E63" s="160"/>
      <c r="F63" s="92"/>
      <c r="G63" s="165"/>
      <c r="H63" s="165"/>
      <c r="I63" s="160"/>
      <c r="J63" s="92"/>
      <c r="K63" s="165"/>
      <c r="L63" s="165"/>
      <c r="M63" s="160"/>
      <c r="N63" s="92"/>
      <c r="O63" s="165"/>
      <c r="P63" s="165"/>
      <c r="Q63" s="160"/>
      <c r="R63" s="92"/>
      <c r="S63" s="165"/>
      <c r="T63" s="165"/>
      <c r="U63" s="160"/>
      <c r="V63" s="92"/>
      <c r="W63" s="165"/>
      <c r="X63" s="165"/>
      <c r="Y63" s="160"/>
      <c r="Z63" s="92"/>
      <c r="AA63" s="165"/>
      <c r="AB63" s="165"/>
      <c r="AC63" s="160"/>
      <c r="AD63" s="92"/>
      <c r="AE63" s="185"/>
      <c r="AF63" s="278"/>
      <c r="AG63" s="188" t="e">
        <f t="shared" si="87"/>
        <v>#DIV/0!</v>
      </c>
      <c r="AH63" s="182" t="e">
        <f t="shared" si="88"/>
        <v>#DIV/0!</v>
      </c>
      <c r="AI63" s="207">
        <f t="shared" si="34"/>
        <v>0</v>
      </c>
      <c r="AJ63" s="185"/>
      <c r="AK63" s="278"/>
      <c r="AL63" s="188" t="e">
        <f t="shared" si="89"/>
        <v>#DIV/0!</v>
      </c>
      <c r="AM63" s="182" t="e">
        <f t="shared" si="90"/>
        <v>#DIV/0!</v>
      </c>
      <c r="AN63" s="207">
        <f t="shared" si="52"/>
        <v>0</v>
      </c>
      <c r="AO63" s="185"/>
      <c r="AP63" s="278"/>
      <c r="AQ63" s="188" t="e">
        <f t="shared" si="91"/>
        <v>#DIV/0!</v>
      </c>
      <c r="AR63" s="182" t="e">
        <f t="shared" si="92"/>
        <v>#DIV/0!</v>
      </c>
      <c r="AS63" s="207">
        <f t="shared" si="55"/>
        <v>0</v>
      </c>
      <c r="AT63" s="185"/>
      <c r="AU63" s="278"/>
      <c r="AV63" s="188" t="e">
        <f t="shared" si="93"/>
        <v>#DIV/0!</v>
      </c>
      <c r="AW63" s="182" t="e">
        <f t="shared" si="94"/>
        <v>#DIV/0!</v>
      </c>
      <c r="AX63" s="207">
        <f t="shared" si="58"/>
        <v>0</v>
      </c>
      <c r="AY63" s="185"/>
      <c r="AZ63" s="278"/>
      <c r="BA63" s="188" t="e">
        <f t="shared" si="95"/>
        <v>#DIV/0!</v>
      </c>
      <c r="BB63" s="182" t="e">
        <f t="shared" si="96"/>
        <v>#DIV/0!</v>
      </c>
      <c r="BC63" s="207">
        <f t="shared" si="61"/>
        <v>0</v>
      </c>
      <c r="BD63" s="185"/>
      <c r="BE63" s="278"/>
      <c r="BF63" s="188" t="e">
        <f t="shared" si="97"/>
        <v>#DIV/0!</v>
      </c>
      <c r="BG63" s="182" t="e">
        <f t="shared" si="98"/>
        <v>#DIV/0!</v>
      </c>
      <c r="BH63" s="207">
        <f t="shared" si="64"/>
        <v>0</v>
      </c>
      <c r="BI63" s="185"/>
      <c r="BJ63" s="278"/>
      <c r="BK63" s="188" t="e">
        <f t="shared" si="99"/>
        <v>#DIV/0!</v>
      </c>
      <c r="BL63" s="182" t="e">
        <f t="shared" si="100"/>
        <v>#DIV/0!</v>
      </c>
      <c r="BM63" s="207">
        <f t="shared" si="67"/>
        <v>0</v>
      </c>
      <c r="BN63" s="185"/>
      <c r="BO63" s="278"/>
      <c r="BP63" s="188" t="e">
        <f t="shared" si="101"/>
        <v>#DIV/0!</v>
      </c>
      <c r="BQ63" s="182" t="e">
        <f t="shared" si="102"/>
        <v>#DIV/0!</v>
      </c>
      <c r="BR63" s="207">
        <f t="shared" si="70"/>
        <v>0</v>
      </c>
      <c r="BS63" s="185"/>
      <c r="BT63" s="278"/>
      <c r="BU63" s="188" t="e">
        <f t="shared" si="103"/>
        <v>#DIV/0!</v>
      </c>
      <c r="BV63" s="182" t="e">
        <f t="shared" si="104"/>
        <v>#DIV/0!</v>
      </c>
      <c r="BW63" s="207">
        <f t="shared" si="73"/>
        <v>0</v>
      </c>
      <c r="BX63" s="185"/>
      <c r="BY63" s="278"/>
      <c r="BZ63" s="188" t="e">
        <f t="shared" si="105"/>
        <v>#DIV/0!</v>
      </c>
      <c r="CA63" s="182" t="e">
        <f t="shared" si="106"/>
        <v>#DIV/0!</v>
      </c>
      <c r="CB63" s="207">
        <f t="shared" si="76"/>
        <v>0</v>
      </c>
      <c r="CC63" s="185"/>
      <c r="CD63" s="278"/>
      <c r="CE63" s="188" t="e">
        <f t="shared" si="107"/>
        <v>#DIV/0!</v>
      </c>
      <c r="CF63" s="182" t="e">
        <f t="shared" si="108"/>
        <v>#DIV/0!</v>
      </c>
      <c r="CG63" s="207">
        <f t="shared" si="79"/>
        <v>0</v>
      </c>
      <c r="CH63" s="185"/>
      <c r="CI63" s="278"/>
      <c r="CJ63" s="188" t="e">
        <f t="shared" si="109"/>
        <v>#DIV/0!</v>
      </c>
      <c r="CK63" s="182" t="e">
        <f t="shared" si="110"/>
        <v>#DIV/0!</v>
      </c>
    </row>
    <row r="64" spans="1:89" x14ac:dyDescent="0.25">
      <c r="A64" s="7" t="s">
        <v>31</v>
      </c>
      <c r="B64" s="85" t="s">
        <v>100</v>
      </c>
      <c r="C64" s="97"/>
      <c r="D64" s="195"/>
      <c r="E64" s="160"/>
      <c r="F64" s="92"/>
      <c r="G64" s="165"/>
      <c r="H64" s="165"/>
      <c r="I64" s="160"/>
      <c r="J64" s="92"/>
      <c r="K64" s="165"/>
      <c r="L64" s="165"/>
      <c r="M64" s="160"/>
      <c r="N64" s="92"/>
      <c r="O64" s="165"/>
      <c r="P64" s="165"/>
      <c r="Q64" s="160"/>
      <c r="R64" s="92"/>
      <c r="S64" s="165"/>
      <c r="T64" s="165"/>
      <c r="U64" s="160"/>
      <c r="V64" s="92"/>
      <c r="W64" s="165"/>
      <c r="X64" s="165"/>
      <c r="Y64" s="160"/>
      <c r="Z64" s="92"/>
      <c r="AA64" s="165"/>
      <c r="AB64" s="165"/>
      <c r="AC64" s="160"/>
      <c r="AD64" s="92"/>
      <c r="AE64" s="185"/>
      <c r="AF64" s="278"/>
      <c r="AG64" s="188" t="e">
        <f t="shared" si="87"/>
        <v>#DIV/0!</v>
      </c>
      <c r="AH64" s="182" t="e">
        <f t="shared" si="88"/>
        <v>#DIV/0!</v>
      </c>
      <c r="AI64" s="207">
        <f t="shared" si="34"/>
        <v>0</v>
      </c>
      <c r="AJ64" s="185"/>
      <c r="AK64" s="278"/>
      <c r="AL64" s="188" t="e">
        <f t="shared" si="89"/>
        <v>#DIV/0!</v>
      </c>
      <c r="AM64" s="182" t="e">
        <f t="shared" si="90"/>
        <v>#DIV/0!</v>
      </c>
      <c r="AN64" s="207">
        <f t="shared" si="52"/>
        <v>0</v>
      </c>
      <c r="AO64" s="185"/>
      <c r="AP64" s="278"/>
      <c r="AQ64" s="188" t="e">
        <f t="shared" si="91"/>
        <v>#DIV/0!</v>
      </c>
      <c r="AR64" s="182" t="e">
        <f t="shared" si="92"/>
        <v>#DIV/0!</v>
      </c>
      <c r="AS64" s="207">
        <f t="shared" si="55"/>
        <v>0</v>
      </c>
      <c r="AT64" s="185"/>
      <c r="AU64" s="278"/>
      <c r="AV64" s="188" t="e">
        <f t="shared" si="93"/>
        <v>#DIV/0!</v>
      </c>
      <c r="AW64" s="182" t="e">
        <f t="shared" si="94"/>
        <v>#DIV/0!</v>
      </c>
      <c r="AX64" s="207">
        <f t="shared" si="58"/>
        <v>0</v>
      </c>
      <c r="AY64" s="185"/>
      <c r="AZ64" s="278"/>
      <c r="BA64" s="188" t="e">
        <f t="shared" si="95"/>
        <v>#DIV/0!</v>
      </c>
      <c r="BB64" s="182" t="e">
        <f t="shared" si="96"/>
        <v>#DIV/0!</v>
      </c>
      <c r="BC64" s="207">
        <f t="shared" si="61"/>
        <v>0</v>
      </c>
      <c r="BD64" s="185"/>
      <c r="BE64" s="278"/>
      <c r="BF64" s="188" t="e">
        <f t="shared" si="97"/>
        <v>#DIV/0!</v>
      </c>
      <c r="BG64" s="182" t="e">
        <f t="shared" si="98"/>
        <v>#DIV/0!</v>
      </c>
      <c r="BH64" s="207">
        <f t="shared" si="64"/>
        <v>0</v>
      </c>
      <c r="BI64" s="185"/>
      <c r="BJ64" s="278"/>
      <c r="BK64" s="188" t="e">
        <f t="shared" si="99"/>
        <v>#DIV/0!</v>
      </c>
      <c r="BL64" s="182" t="e">
        <f t="shared" si="100"/>
        <v>#DIV/0!</v>
      </c>
      <c r="BM64" s="207">
        <f t="shared" si="67"/>
        <v>0</v>
      </c>
      <c r="BN64" s="185"/>
      <c r="BO64" s="278"/>
      <c r="BP64" s="188" t="e">
        <f t="shared" si="101"/>
        <v>#DIV/0!</v>
      </c>
      <c r="BQ64" s="182" t="e">
        <f t="shared" si="102"/>
        <v>#DIV/0!</v>
      </c>
      <c r="BR64" s="207">
        <f t="shared" si="70"/>
        <v>0</v>
      </c>
      <c r="BS64" s="185"/>
      <c r="BT64" s="278"/>
      <c r="BU64" s="188" t="e">
        <f t="shared" si="103"/>
        <v>#DIV/0!</v>
      </c>
      <c r="BV64" s="182" t="e">
        <f t="shared" si="104"/>
        <v>#DIV/0!</v>
      </c>
      <c r="BW64" s="207">
        <f t="shared" si="73"/>
        <v>0</v>
      </c>
      <c r="BX64" s="185"/>
      <c r="BY64" s="278"/>
      <c r="BZ64" s="188" t="e">
        <f t="shared" si="105"/>
        <v>#DIV/0!</v>
      </c>
      <c r="CA64" s="182" t="e">
        <f t="shared" si="106"/>
        <v>#DIV/0!</v>
      </c>
      <c r="CB64" s="207">
        <f t="shared" si="76"/>
        <v>0</v>
      </c>
      <c r="CC64" s="185"/>
      <c r="CD64" s="278"/>
      <c r="CE64" s="188" t="e">
        <f t="shared" si="107"/>
        <v>#DIV/0!</v>
      </c>
      <c r="CF64" s="182" t="e">
        <f t="shared" si="108"/>
        <v>#DIV/0!</v>
      </c>
      <c r="CG64" s="207">
        <f t="shared" si="79"/>
        <v>0</v>
      </c>
      <c r="CH64" s="185"/>
      <c r="CI64" s="278"/>
      <c r="CJ64" s="188" t="e">
        <f t="shared" si="109"/>
        <v>#DIV/0!</v>
      </c>
      <c r="CK64" s="182" t="e">
        <f t="shared" si="110"/>
        <v>#DIV/0!</v>
      </c>
    </row>
    <row r="65" spans="1:89" ht="15.75" thickBot="1" x14ac:dyDescent="0.3">
      <c r="A65" s="55" t="s">
        <v>64</v>
      </c>
      <c r="B65" s="173" t="s">
        <v>92</v>
      </c>
      <c r="C65" s="178"/>
      <c r="D65" s="196"/>
      <c r="E65" s="161"/>
      <c r="F65" s="93"/>
      <c r="G65" s="168"/>
      <c r="H65" s="168"/>
      <c r="I65" s="161"/>
      <c r="J65" s="93"/>
      <c r="K65" s="168"/>
      <c r="L65" s="168"/>
      <c r="M65" s="161"/>
      <c r="N65" s="93"/>
      <c r="O65" s="168"/>
      <c r="P65" s="168"/>
      <c r="Q65" s="161"/>
      <c r="R65" s="93"/>
      <c r="S65" s="168"/>
      <c r="T65" s="168"/>
      <c r="U65" s="161"/>
      <c r="V65" s="93"/>
      <c r="W65" s="168"/>
      <c r="X65" s="168"/>
      <c r="Y65" s="161"/>
      <c r="Z65" s="93"/>
      <c r="AA65" s="168"/>
      <c r="AB65" s="168"/>
      <c r="AC65" s="161"/>
      <c r="AD65" s="93"/>
      <c r="AE65" s="185"/>
      <c r="AF65" s="278"/>
      <c r="AG65" s="188" t="e">
        <f t="shared" si="87"/>
        <v>#DIV/0!</v>
      </c>
      <c r="AH65" s="182" t="e">
        <f t="shared" si="88"/>
        <v>#DIV/0!</v>
      </c>
      <c r="AI65" s="207">
        <f t="shared" si="34"/>
        <v>0</v>
      </c>
      <c r="AJ65" s="185"/>
      <c r="AK65" s="278"/>
      <c r="AL65" s="188" t="e">
        <f t="shared" si="89"/>
        <v>#DIV/0!</v>
      </c>
      <c r="AM65" s="182" t="e">
        <f t="shared" si="90"/>
        <v>#DIV/0!</v>
      </c>
      <c r="AN65" s="207">
        <f t="shared" si="52"/>
        <v>0</v>
      </c>
      <c r="AO65" s="185"/>
      <c r="AP65" s="278"/>
      <c r="AQ65" s="188" t="e">
        <f t="shared" si="91"/>
        <v>#DIV/0!</v>
      </c>
      <c r="AR65" s="182" t="e">
        <f t="shared" si="92"/>
        <v>#DIV/0!</v>
      </c>
      <c r="AS65" s="207">
        <f t="shared" si="55"/>
        <v>0</v>
      </c>
      <c r="AT65" s="185"/>
      <c r="AU65" s="278"/>
      <c r="AV65" s="188" t="e">
        <f t="shared" si="93"/>
        <v>#DIV/0!</v>
      </c>
      <c r="AW65" s="182" t="e">
        <f t="shared" si="94"/>
        <v>#DIV/0!</v>
      </c>
      <c r="AX65" s="207">
        <f t="shared" si="58"/>
        <v>0</v>
      </c>
      <c r="AY65" s="185"/>
      <c r="AZ65" s="278"/>
      <c r="BA65" s="188" t="e">
        <f t="shared" si="95"/>
        <v>#DIV/0!</v>
      </c>
      <c r="BB65" s="182" t="e">
        <f t="shared" si="96"/>
        <v>#DIV/0!</v>
      </c>
      <c r="BC65" s="207">
        <f t="shared" si="61"/>
        <v>0</v>
      </c>
      <c r="BD65" s="185"/>
      <c r="BE65" s="278"/>
      <c r="BF65" s="188" t="e">
        <f t="shared" si="97"/>
        <v>#DIV/0!</v>
      </c>
      <c r="BG65" s="182" t="e">
        <f t="shared" si="98"/>
        <v>#DIV/0!</v>
      </c>
      <c r="BH65" s="207">
        <f t="shared" si="64"/>
        <v>0</v>
      </c>
      <c r="BI65" s="185"/>
      <c r="BJ65" s="278"/>
      <c r="BK65" s="188" t="e">
        <f t="shared" si="99"/>
        <v>#DIV/0!</v>
      </c>
      <c r="BL65" s="182" t="e">
        <f t="shared" si="100"/>
        <v>#DIV/0!</v>
      </c>
      <c r="BM65" s="207">
        <f t="shared" si="67"/>
        <v>0</v>
      </c>
      <c r="BN65" s="185"/>
      <c r="BO65" s="278"/>
      <c r="BP65" s="188" t="e">
        <f t="shared" si="101"/>
        <v>#DIV/0!</v>
      </c>
      <c r="BQ65" s="182" t="e">
        <f t="shared" si="102"/>
        <v>#DIV/0!</v>
      </c>
      <c r="BR65" s="207">
        <f t="shared" si="70"/>
        <v>0</v>
      </c>
      <c r="BS65" s="185"/>
      <c r="BT65" s="278"/>
      <c r="BU65" s="188" t="e">
        <f t="shared" si="103"/>
        <v>#DIV/0!</v>
      </c>
      <c r="BV65" s="182" t="e">
        <f t="shared" si="104"/>
        <v>#DIV/0!</v>
      </c>
      <c r="BW65" s="207">
        <f t="shared" si="73"/>
        <v>0</v>
      </c>
      <c r="BX65" s="185"/>
      <c r="BY65" s="278"/>
      <c r="BZ65" s="188" t="e">
        <f t="shared" si="105"/>
        <v>#DIV/0!</v>
      </c>
      <c r="CA65" s="182" t="e">
        <f t="shared" si="106"/>
        <v>#DIV/0!</v>
      </c>
      <c r="CB65" s="207">
        <f t="shared" si="76"/>
        <v>0</v>
      </c>
      <c r="CC65" s="185"/>
      <c r="CD65" s="278"/>
      <c r="CE65" s="188" t="e">
        <f t="shared" si="107"/>
        <v>#DIV/0!</v>
      </c>
      <c r="CF65" s="182" t="e">
        <f t="shared" si="108"/>
        <v>#DIV/0!</v>
      </c>
      <c r="CG65" s="207">
        <f t="shared" si="79"/>
        <v>0</v>
      </c>
      <c r="CH65" s="185"/>
      <c r="CI65" s="278"/>
      <c r="CJ65" s="188" t="e">
        <f t="shared" si="109"/>
        <v>#DIV/0!</v>
      </c>
      <c r="CK65" s="182" t="e">
        <f t="shared" si="110"/>
        <v>#DIV/0!</v>
      </c>
    </row>
    <row r="66" spans="1:89" x14ac:dyDescent="0.25">
      <c r="A66" s="283"/>
      <c r="B66" s="284"/>
    </row>
  </sheetData>
  <conditionalFormatting sqref="D24:D44 D7:D20">
    <cfRule type="expression" dxfId="10" priority="4" stopIfTrue="1">
      <formula>AND(D7=$AU7,NOT($AU7=0))</formula>
    </cfRule>
    <cfRule type="expression" dxfId="9" priority="5">
      <formula>AND(D7=$AY7,NOT($AY7=0))</formula>
    </cfRule>
  </conditionalFormatting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Q484"/>
  <sheetViews>
    <sheetView tabSelected="1" zoomScale="110" zoomScaleNormal="110" workbookViewId="0">
      <pane xSplit="46" ySplit="6" topLeftCell="AU7" activePane="bottomRight" state="frozen"/>
      <selection pane="topRight" activeCell="AS1" sqref="AS1"/>
      <selection pane="bottomLeft" activeCell="A7" sqref="A7"/>
      <selection pane="bottomRight" activeCell="Z29" sqref="Z29"/>
    </sheetView>
  </sheetViews>
  <sheetFormatPr defaultColWidth="8.85546875" defaultRowHeight="15" x14ac:dyDescent="0.25"/>
  <cols>
    <col min="1" max="1" width="10.140625" customWidth="1"/>
    <col min="2" max="2" width="9.28515625" customWidth="1"/>
    <col min="3" max="3" width="3" customWidth="1"/>
    <col min="4" max="4" width="3.28515625" customWidth="1"/>
    <col min="5" max="5" width="3.42578125" customWidth="1"/>
    <col min="6" max="6" width="3.85546875" style="23" customWidth="1"/>
    <col min="7" max="7" width="3.7109375" customWidth="1"/>
    <col min="8" max="8" width="3.42578125" style="23" customWidth="1"/>
    <col min="9" max="9" width="4.42578125" style="23" customWidth="1"/>
    <col min="10" max="10" width="3.42578125" customWidth="1"/>
    <col min="11" max="11" width="3.140625" style="12" customWidth="1"/>
    <col min="12" max="12" width="3.28515625" style="21" customWidth="1"/>
    <col min="13" max="13" width="2.7109375" style="21" customWidth="1"/>
    <col min="14" max="14" width="4.28515625" style="21" customWidth="1"/>
    <col min="15" max="16" width="4.85546875" style="21" customWidth="1"/>
    <col min="17" max="18" width="3.7109375" style="21" customWidth="1"/>
    <col min="19" max="21" width="3.7109375" customWidth="1"/>
    <col min="22" max="22" width="4.28515625" style="12" customWidth="1"/>
    <col min="23" max="30" width="3.7109375" customWidth="1"/>
    <col min="31" max="31" width="5.28515625" customWidth="1"/>
    <col min="32" max="32" width="0" hidden="1" customWidth="1"/>
    <col min="33" max="33" width="8.28515625" style="31" hidden="1" customWidth="1"/>
    <col min="34" max="34" width="1.28515625" style="31" hidden="1" customWidth="1"/>
    <col min="35" max="38" width="0" hidden="1" customWidth="1"/>
    <col min="39" max="41" width="5.140625" customWidth="1"/>
    <col min="42" max="42" width="3.140625" customWidth="1"/>
    <col min="43" max="43" width="2.140625" customWidth="1"/>
    <col min="44" max="44" width="3.7109375" style="225" customWidth="1"/>
    <col min="45" max="45" width="4.28515625" style="225" customWidth="1"/>
    <col min="46" max="46" width="6" style="225" customWidth="1"/>
    <col min="47" max="47" width="10.85546875" customWidth="1"/>
    <col min="48" max="48" width="4.7109375" style="197" customWidth="1"/>
    <col min="49" max="49" width="6.140625" customWidth="1"/>
    <col min="50" max="50" width="8.85546875" customWidth="1"/>
    <col min="51" max="51" width="5.85546875" customWidth="1"/>
    <col min="52" max="52" width="8.42578125" customWidth="1"/>
    <col min="53" max="53" width="9.140625" customWidth="1"/>
    <col min="54" max="54" width="5.42578125" customWidth="1"/>
    <col min="55" max="56" width="4.28515625" customWidth="1"/>
    <col min="57" max="58" width="5.42578125" customWidth="1"/>
    <col min="59" max="60" width="4.42578125" customWidth="1"/>
    <col min="61" max="61" width="5.42578125" customWidth="1"/>
    <col min="62" max="65" width="6.140625" customWidth="1"/>
    <col min="66" max="66" width="8.85546875" customWidth="1"/>
    <col min="67" max="67" width="5.85546875" customWidth="1"/>
    <col min="68" max="68" width="7.42578125" customWidth="1"/>
    <col min="69" max="73" width="8.85546875" customWidth="1"/>
    <col min="74" max="74" width="6.5703125" customWidth="1"/>
    <col min="75" max="76" width="5.5703125" customWidth="1"/>
    <col min="77" max="77" width="8.85546875" customWidth="1"/>
    <col min="78" max="78" width="12" customWidth="1"/>
    <col min="79" max="79" width="5" style="231" customWidth="1"/>
    <col min="80" max="80" width="4.85546875" style="231" customWidth="1"/>
    <col min="81" max="81" width="5.28515625" style="231" customWidth="1"/>
    <col min="82" max="82" width="6.28515625" customWidth="1"/>
    <col min="83" max="83" width="5.7109375" customWidth="1"/>
    <col min="84" max="84" width="4.85546875" customWidth="1"/>
    <col min="85" max="85" width="4.7109375" customWidth="1"/>
    <col min="86" max="86" width="8.85546875" customWidth="1"/>
    <col min="87" max="87" width="7.42578125" customWidth="1"/>
    <col min="88" max="88" width="5.7109375" customWidth="1"/>
    <col min="89" max="89" width="4.42578125" customWidth="1"/>
    <col min="90" max="90" width="4.140625" customWidth="1"/>
    <col min="91" max="91" width="5.28515625" customWidth="1"/>
    <col min="92" max="92" width="8" customWidth="1"/>
    <col min="93" max="93" width="5.7109375" customWidth="1"/>
    <col min="94" max="94" width="4.28515625" customWidth="1"/>
    <col min="95" max="95" width="3.85546875" customWidth="1"/>
    <col min="96" max="96" width="4.85546875" customWidth="1"/>
    <col min="97" max="97" width="6.85546875" customWidth="1"/>
    <col min="98" max="98" width="5.140625" customWidth="1"/>
    <col min="99" max="99" width="4.28515625" customWidth="1"/>
    <col min="100" max="100" width="3.85546875" customWidth="1"/>
    <col min="101" max="101" width="5" customWidth="1"/>
    <col min="102" max="102" width="6.85546875" customWidth="1"/>
    <col min="103" max="103" width="5.85546875" customWidth="1"/>
    <col min="104" max="104" width="4.28515625" customWidth="1"/>
    <col min="105" max="105" width="3.85546875" customWidth="1"/>
    <col min="106" max="106" width="4.85546875" customWidth="1"/>
    <col min="107" max="107" width="6.85546875" customWidth="1"/>
    <col min="108" max="108" width="5.140625" customWidth="1"/>
    <col min="109" max="109" width="5.140625" style="378" customWidth="1"/>
    <col min="110" max="111" width="3.7109375" customWidth="1"/>
    <col min="112" max="112" width="5.42578125" customWidth="1"/>
    <col min="113" max="113" width="6.85546875" customWidth="1"/>
    <col min="114" max="114" width="5.140625" customWidth="1"/>
    <col min="115" max="117" width="4.85546875" customWidth="1"/>
    <col min="118" max="118" width="6.5703125" customWidth="1"/>
    <col min="119" max="119" width="6.85546875" customWidth="1"/>
    <col min="120" max="120" width="4.85546875" customWidth="1"/>
    <col min="121" max="121" width="5.140625" customWidth="1"/>
    <col min="122" max="124" width="6.28515625" customWidth="1"/>
    <col min="125" max="125" width="6.85546875" customWidth="1"/>
    <col min="126" max="126" width="4.85546875" customWidth="1"/>
    <col min="127" max="128" width="7.85546875" customWidth="1"/>
    <col min="129" max="130" width="3.42578125" customWidth="1"/>
    <col min="131" max="131" width="5.7109375" customWidth="1"/>
    <col min="132" max="132" width="7.5703125" customWidth="1"/>
    <col min="133" max="133" width="5.42578125" customWidth="1"/>
    <col min="134" max="135" width="7.7109375" customWidth="1"/>
    <col min="136" max="137" width="6.7109375" customWidth="1"/>
    <col min="138" max="138" width="8.28515625" customWidth="1"/>
    <col min="139" max="139" width="6.85546875" customWidth="1"/>
    <col min="140" max="140" width="7.7109375" customWidth="1"/>
    <col min="141" max="142" width="7.28515625" customWidth="1"/>
    <col min="143" max="145" width="6" customWidth="1"/>
    <col min="146" max="146" width="6.85546875" customWidth="1"/>
    <col min="147" max="147" width="6.140625" customWidth="1"/>
    <col min="148" max="149" width="9.28515625" customWidth="1"/>
    <col min="150" max="152" width="5.85546875" customWidth="1"/>
    <col min="153" max="153" width="6.85546875" customWidth="1"/>
    <col min="154" max="154" width="5.42578125" customWidth="1"/>
    <col min="155" max="156" width="7.28515625" customWidth="1"/>
    <col min="157" max="159" width="5.85546875" customWidth="1"/>
    <col min="160" max="160" width="6.85546875" customWidth="1"/>
    <col min="161" max="161" width="5.7109375" customWidth="1"/>
    <col min="162" max="162" width="7.42578125" customWidth="1"/>
    <col min="163" max="163" width="6.85546875" customWidth="1"/>
    <col min="164" max="165" width="4.85546875" customWidth="1"/>
    <col min="166" max="166" width="6.7109375" customWidth="1"/>
    <col min="167" max="167" width="6.85546875" customWidth="1"/>
    <col min="168" max="168" width="5.85546875" customWidth="1"/>
    <col min="172" max="172" width="6.85546875" customWidth="1"/>
    <col min="173" max="173" width="6.5703125" customWidth="1"/>
    <col min="174" max="174" width="7.7109375" customWidth="1"/>
    <col min="175" max="175" width="8.42578125" customWidth="1"/>
    <col min="176" max="178" width="5.42578125" customWidth="1"/>
    <col min="179" max="179" width="6.85546875" customWidth="1"/>
    <col min="180" max="181" width="5.5703125" customWidth="1"/>
    <col min="183" max="183" width="12" bestFit="1" customWidth="1"/>
    <col min="187" max="187" width="6.85546875" customWidth="1"/>
    <col min="190" max="190" width="12" bestFit="1" customWidth="1"/>
    <col min="194" max="194" width="6.85546875" customWidth="1"/>
    <col min="197" max="197" width="12" bestFit="1" customWidth="1"/>
  </cols>
  <sheetData>
    <row r="1" spans="1:199" ht="77.25" customHeight="1" x14ac:dyDescent="0.25">
      <c r="A1" s="18" t="s">
        <v>42</v>
      </c>
      <c r="B1" s="3" t="s">
        <v>2</v>
      </c>
      <c r="C1" s="3"/>
      <c r="D1" s="107" t="s">
        <v>65</v>
      </c>
      <c r="E1" s="15"/>
      <c r="F1" s="62" t="s">
        <v>141</v>
      </c>
      <c r="G1" s="62" t="s">
        <v>142</v>
      </c>
      <c r="H1" s="68" t="s">
        <v>140</v>
      </c>
      <c r="I1" s="67" t="s">
        <v>59</v>
      </c>
      <c r="J1" s="40" t="s">
        <v>33</v>
      </c>
      <c r="K1" s="68" t="s">
        <v>139</v>
      </c>
      <c r="L1" s="69" t="s">
        <v>12</v>
      </c>
      <c r="M1" s="67" t="s">
        <v>60</v>
      </c>
      <c r="N1" s="68" t="s">
        <v>138</v>
      </c>
      <c r="O1" s="40" t="s">
        <v>15</v>
      </c>
      <c r="P1" s="69" t="s">
        <v>144</v>
      </c>
      <c r="Q1" s="68" t="s">
        <v>137</v>
      </c>
      <c r="R1" s="69" t="s">
        <v>13</v>
      </c>
      <c r="S1" s="68" t="s">
        <v>136</v>
      </c>
      <c r="T1" s="69" t="s">
        <v>145</v>
      </c>
      <c r="U1" s="43" t="s">
        <v>50</v>
      </c>
      <c r="V1" s="70" t="s">
        <v>14</v>
      </c>
      <c r="W1" s="46" t="s">
        <v>32</v>
      </c>
      <c r="X1" s="71" t="s">
        <v>61</v>
      </c>
      <c r="Y1" s="274" t="s">
        <v>204</v>
      </c>
      <c r="Z1" s="274" t="s">
        <v>206</v>
      </c>
      <c r="AA1" s="274" t="s">
        <v>637</v>
      </c>
      <c r="AB1" s="274" t="s">
        <v>635</v>
      </c>
      <c r="AC1" s="274" t="s">
        <v>636</v>
      </c>
      <c r="AD1" s="274"/>
      <c r="AE1" s="16" t="s">
        <v>644</v>
      </c>
      <c r="AF1" s="19"/>
      <c r="AG1" s="30"/>
      <c r="AH1" s="30"/>
      <c r="AI1" s="1"/>
      <c r="AJ1" s="1"/>
      <c r="AK1" s="1"/>
      <c r="AL1" s="1"/>
      <c r="AM1" s="16" t="s">
        <v>645</v>
      </c>
      <c r="AN1" s="16" t="s">
        <v>655</v>
      </c>
      <c r="AO1" s="16" t="s">
        <v>654</v>
      </c>
      <c r="AP1" s="16" t="s">
        <v>653</v>
      </c>
      <c r="AT1">
        <v>15</v>
      </c>
    </row>
    <row r="2" spans="1:199" ht="15.75" thickBot="1" x14ac:dyDescent="0.3">
      <c r="A2" s="24" t="s">
        <v>43</v>
      </c>
      <c r="B2" s="4" t="s">
        <v>7</v>
      </c>
      <c r="C2" s="4"/>
      <c r="D2" s="106"/>
      <c r="E2" s="25"/>
      <c r="F2" s="63" t="s">
        <v>5</v>
      </c>
      <c r="G2" s="63" t="s">
        <v>5</v>
      </c>
      <c r="H2" s="73" t="s">
        <v>6</v>
      </c>
      <c r="I2" s="72" t="s">
        <v>3</v>
      </c>
      <c r="J2" s="41" t="s">
        <v>6</v>
      </c>
      <c r="K2" s="73" t="s">
        <v>6</v>
      </c>
      <c r="L2" s="74" t="s">
        <v>6</v>
      </c>
      <c r="M2" s="72" t="s">
        <v>3</v>
      </c>
      <c r="N2" s="73" t="s">
        <v>6</v>
      </c>
      <c r="O2" s="41" t="s">
        <v>11</v>
      </c>
      <c r="P2" s="74" t="s">
        <v>4</v>
      </c>
      <c r="Q2" s="73" t="s">
        <v>6</v>
      </c>
      <c r="R2" s="74" t="s">
        <v>4</v>
      </c>
      <c r="S2" s="73" t="s">
        <v>6</v>
      </c>
      <c r="T2" s="74" t="s">
        <v>4</v>
      </c>
      <c r="U2" s="44" t="s">
        <v>6</v>
      </c>
      <c r="V2" s="75" t="s">
        <v>5</v>
      </c>
      <c r="W2" s="47" t="s">
        <v>6</v>
      </c>
      <c r="X2" s="76" t="s">
        <v>3</v>
      </c>
      <c r="Y2" s="275"/>
      <c r="Z2" s="275"/>
      <c r="AA2" s="275"/>
      <c r="AB2" s="275"/>
      <c r="AC2" s="275"/>
      <c r="AD2" s="275"/>
      <c r="AE2" s="26"/>
    </row>
    <row r="3" spans="1:199" ht="38.25" hidden="1" customHeight="1" thickBot="1" x14ac:dyDescent="0.3">
      <c r="A3" s="32"/>
      <c r="B3" s="33" t="s">
        <v>0</v>
      </c>
      <c r="C3" s="33"/>
      <c r="D3" s="34"/>
      <c r="E3" s="34"/>
      <c r="F3" s="64">
        <v>42756</v>
      </c>
      <c r="G3" s="64">
        <v>42777</v>
      </c>
      <c r="H3" s="78">
        <v>41374</v>
      </c>
      <c r="I3" s="77">
        <v>42475</v>
      </c>
      <c r="J3" s="42">
        <v>41751</v>
      </c>
      <c r="K3" s="78">
        <v>41767</v>
      </c>
      <c r="L3" s="79">
        <v>41421</v>
      </c>
      <c r="M3" s="77">
        <v>42524</v>
      </c>
      <c r="N3" s="78">
        <v>41795</v>
      </c>
      <c r="O3" s="42">
        <v>42534</v>
      </c>
      <c r="P3" s="79">
        <v>43277</v>
      </c>
      <c r="Q3" s="78">
        <v>41458</v>
      </c>
      <c r="R3" s="79">
        <v>42196</v>
      </c>
      <c r="S3" s="78">
        <v>41858</v>
      </c>
      <c r="T3" s="79">
        <v>76217</v>
      </c>
      <c r="U3" s="45">
        <v>42636</v>
      </c>
      <c r="V3" s="80" t="s">
        <v>143</v>
      </c>
      <c r="W3" s="48">
        <v>41933</v>
      </c>
      <c r="X3" s="81"/>
      <c r="Y3" s="276"/>
      <c r="Z3" s="276"/>
      <c r="AA3" s="276"/>
      <c r="AB3" s="276"/>
      <c r="AC3" s="276"/>
      <c r="AD3" s="276"/>
      <c r="AE3" s="22"/>
      <c r="AF3" s="1"/>
      <c r="AG3" s="29" t="s">
        <v>46</v>
      </c>
      <c r="AH3" s="30"/>
      <c r="AI3" s="29" t="s">
        <v>48</v>
      </c>
      <c r="AJ3" s="29" t="s">
        <v>47</v>
      </c>
      <c r="AK3" s="1"/>
      <c r="AL3" s="1"/>
      <c r="AM3" s="1"/>
      <c r="AN3" s="1"/>
      <c r="AO3" s="1"/>
      <c r="AP3" s="1"/>
    </row>
    <row r="4" spans="1:199" s="88" customFormat="1" ht="15.75" thickBot="1" x14ac:dyDescent="0.3">
      <c r="A4" s="65" t="s">
        <v>56</v>
      </c>
      <c r="B4" s="33"/>
      <c r="C4" s="33"/>
      <c r="D4" s="34"/>
      <c r="E4" s="34" t="s">
        <v>4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34"/>
      <c r="Z4" s="34"/>
      <c r="AA4" s="295"/>
      <c r="AB4" s="295"/>
      <c r="AC4" s="295"/>
      <c r="AD4" s="295"/>
      <c r="AE4" s="49"/>
      <c r="AF4" s="1"/>
      <c r="AG4" s="29"/>
      <c r="AH4" s="30"/>
      <c r="AI4" s="29"/>
      <c r="AJ4" s="29"/>
      <c r="AK4" s="1"/>
      <c r="AL4" s="1"/>
      <c r="AM4" s="1"/>
      <c r="AN4" s="1"/>
      <c r="AO4" s="1"/>
      <c r="AP4" s="1"/>
      <c r="AQ4" s="238"/>
      <c r="AR4" s="239" t="s">
        <v>177</v>
      </c>
      <c r="AS4" s="239"/>
      <c r="AT4" s="240"/>
      <c r="AU4" s="108" t="s">
        <v>171</v>
      </c>
      <c r="AV4" s="202"/>
      <c r="AW4" s="109" t="s">
        <v>159</v>
      </c>
      <c r="AX4" s="108" t="s">
        <v>172</v>
      </c>
      <c r="AY4" s="203"/>
      <c r="AZ4" s="203"/>
      <c r="BA4" s="109" t="s">
        <v>157</v>
      </c>
      <c r="BB4" s="126" t="s">
        <v>173</v>
      </c>
      <c r="BC4" s="203"/>
      <c r="BD4" s="203"/>
      <c r="BE4" s="109" t="s">
        <v>158</v>
      </c>
      <c r="BF4" s="108" t="s">
        <v>59</v>
      </c>
      <c r="BG4" s="203"/>
      <c r="BH4" s="203"/>
      <c r="BI4" s="109" t="s">
        <v>160</v>
      </c>
      <c r="BJ4" s="203" t="s">
        <v>174</v>
      </c>
      <c r="BK4" s="203"/>
      <c r="BL4" s="203"/>
      <c r="BM4" s="109" t="s">
        <v>161</v>
      </c>
      <c r="BN4" s="203" t="s">
        <v>175</v>
      </c>
      <c r="BO4" s="203"/>
      <c r="BP4" s="203"/>
      <c r="BQ4" s="109" t="s">
        <v>176</v>
      </c>
      <c r="BR4" s="203" t="s">
        <v>201</v>
      </c>
      <c r="BS4" s="203"/>
      <c r="BT4" s="203"/>
      <c r="BU4" s="109" t="s">
        <v>202</v>
      </c>
      <c r="BV4" s="203" t="s">
        <v>60</v>
      </c>
      <c r="BW4" s="203"/>
      <c r="BX4" s="203"/>
      <c r="BY4" s="203"/>
      <c r="BZ4" s="109" t="s">
        <v>207</v>
      </c>
      <c r="CA4" s="244" t="s">
        <v>178</v>
      </c>
      <c r="CB4" s="245"/>
      <c r="CC4" s="245"/>
      <c r="CD4" s="246"/>
      <c r="CE4" s="247" t="s">
        <v>190</v>
      </c>
      <c r="CF4" s="244" t="s">
        <v>179</v>
      </c>
      <c r="CG4" s="245"/>
      <c r="CH4" s="245"/>
      <c r="CI4" s="246"/>
      <c r="CJ4" s="247" t="s">
        <v>191</v>
      </c>
      <c r="CK4" s="244" t="s">
        <v>180</v>
      </c>
      <c r="CL4" s="245"/>
      <c r="CM4" s="245"/>
      <c r="CN4" s="246"/>
      <c r="CO4" s="247" t="s">
        <v>192</v>
      </c>
      <c r="CP4" s="244" t="s">
        <v>181</v>
      </c>
      <c r="CQ4" s="245"/>
      <c r="CR4" s="245"/>
      <c r="CS4" s="246"/>
      <c r="CT4" s="247" t="s">
        <v>193</v>
      </c>
      <c r="CU4" s="244" t="s">
        <v>182</v>
      </c>
      <c r="CV4" s="245"/>
      <c r="CW4" s="245"/>
      <c r="CX4" s="246"/>
      <c r="CY4" s="247" t="s">
        <v>194</v>
      </c>
      <c r="CZ4" s="244" t="s">
        <v>183</v>
      </c>
      <c r="DA4" s="245"/>
      <c r="DB4" s="245"/>
      <c r="DC4" s="246"/>
      <c r="DD4" s="247" t="s">
        <v>195</v>
      </c>
      <c r="DE4" s="379"/>
      <c r="DF4" s="244" t="s">
        <v>200</v>
      </c>
      <c r="DG4" s="245"/>
      <c r="DH4" s="245"/>
      <c r="DI4" s="246"/>
      <c r="DJ4" s="247" t="s">
        <v>200</v>
      </c>
      <c r="DK4" s="203" t="s">
        <v>60</v>
      </c>
      <c r="DL4" s="203"/>
      <c r="DM4" s="203" t="s">
        <v>652</v>
      </c>
      <c r="DN4" s="203" t="s">
        <v>60</v>
      </c>
      <c r="DO4" s="246"/>
      <c r="DP4" s="247" t="s">
        <v>628</v>
      </c>
      <c r="DQ4" s="203"/>
      <c r="DR4" s="393" t="s">
        <v>213</v>
      </c>
      <c r="DS4" s="203"/>
      <c r="DT4" s="203"/>
      <c r="DU4" s="246"/>
      <c r="DV4" s="247"/>
      <c r="DW4" s="203"/>
      <c r="DX4" s="109" t="s">
        <v>212</v>
      </c>
      <c r="DY4" s="393" t="s">
        <v>15</v>
      </c>
      <c r="DZ4" s="203"/>
      <c r="EA4" s="203"/>
      <c r="EB4" s="245"/>
      <c r="EC4" s="247" t="s">
        <v>629</v>
      </c>
      <c r="ED4" s="203"/>
      <c r="EE4" s="109" t="s">
        <v>214</v>
      </c>
      <c r="EF4" s="393" t="s">
        <v>144</v>
      </c>
      <c r="EG4" s="203"/>
      <c r="EH4" s="203"/>
      <c r="EI4" s="246"/>
      <c r="EJ4" s="247"/>
      <c r="EK4" s="203"/>
      <c r="EL4" s="109" t="s">
        <v>215</v>
      </c>
      <c r="EM4" s="287" t="s">
        <v>217</v>
      </c>
      <c r="EN4" s="203"/>
      <c r="EP4" s="246"/>
      <c r="EQ4" s="247"/>
      <c r="ER4" s="203"/>
      <c r="ES4" s="109" t="s">
        <v>216</v>
      </c>
      <c r="ET4" s="386" t="s">
        <v>13</v>
      </c>
      <c r="EU4" s="203"/>
      <c r="EW4" s="246"/>
      <c r="EX4" s="247"/>
      <c r="EY4" s="203"/>
      <c r="EZ4" s="109" t="s">
        <v>218</v>
      </c>
      <c r="FA4" s="386" t="s">
        <v>633</v>
      </c>
      <c r="FB4" s="203"/>
      <c r="FD4" s="246"/>
      <c r="FE4" s="247"/>
      <c r="FF4" s="203"/>
      <c r="FG4" s="109" t="s">
        <v>219</v>
      </c>
      <c r="FH4" s="386" t="s">
        <v>145</v>
      </c>
      <c r="FI4" s="203"/>
      <c r="FK4" s="247" t="s">
        <v>220</v>
      </c>
      <c r="FM4" s="386" t="s">
        <v>50</v>
      </c>
      <c r="FN4" s="203"/>
      <c r="FP4" s="246"/>
      <c r="FQ4" s="247"/>
      <c r="FR4" s="203"/>
      <c r="FS4" s="109" t="s">
        <v>221</v>
      </c>
      <c r="FT4" s="386" t="s">
        <v>630</v>
      </c>
      <c r="FU4" s="203"/>
      <c r="FW4" s="246"/>
      <c r="FX4" s="247"/>
      <c r="FY4" s="247"/>
      <c r="FZ4" s="203"/>
      <c r="GA4" s="109" t="s">
        <v>222</v>
      </c>
      <c r="GB4" s="386" t="s">
        <v>32</v>
      </c>
      <c r="GC4" s="203"/>
      <c r="GE4" s="246"/>
      <c r="GF4" s="247"/>
      <c r="GG4" s="203"/>
      <c r="GH4" s="109" t="s">
        <v>223</v>
      </c>
      <c r="GI4" s="203" t="s">
        <v>224</v>
      </c>
      <c r="GJ4" s="203"/>
      <c r="GL4" s="246"/>
      <c r="GM4" s="247"/>
      <c r="GN4" s="203"/>
      <c r="GO4" s="109" t="s">
        <v>225</v>
      </c>
    </row>
    <row r="5" spans="1:199" ht="15.75" thickBot="1" x14ac:dyDescent="0.3">
      <c r="A5" s="65" t="s">
        <v>1</v>
      </c>
      <c r="B5" s="33"/>
      <c r="C5" s="33"/>
      <c r="D5" s="34"/>
      <c r="E5" s="34" t="s">
        <v>6</v>
      </c>
      <c r="F5" s="82">
        <v>5</v>
      </c>
      <c r="G5" s="82">
        <v>5</v>
      </c>
      <c r="H5" s="82">
        <v>5</v>
      </c>
      <c r="I5" s="82">
        <v>6.21</v>
      </c>
      <c r="J5" s="82">
        <v>4.2</v>
      </c>
      <c r="K5" s="82">
        <v>5</v>
      </c>
      <c r="L5" s="82">
        <v>4.3</v>
      </c>
      <c r="M5" s="82">
        <v>13.1</v>
      </c>
      <c r="N5" s="82">
        <v>5</v>
      </c>
      <c r="O5" s="83">
        <v>6.21</v>
      </c>
      <c r="P5" s="83">
        <v>4.2</v>
      </c>
      <c r="Q5" s="82">
        <v>5</v>
      </c>
      <c r="R5" s="82">
        <v>5.8</v>
      </c>
      <c r="S5" s="82">
        <v>5</v>
      </c>
      <c r="T5" s="84">
        <v>16</v>
      </c>
      <c r="U5" s="84">
        <v>13</v>
      </c>
      <c r="V5" s="84">
        <v>5</v>
      </c>
      <c r="W5" s="84">
        <v>8.4</v>
      </c>
      <c r="X5" s="84">
        <v>3.1</v>
      </c>
      <c r="Y5" s="84"/>
      <c r="Z5" s="84"/>
      <c r="AA5" s="296"/>
      <c r="AB5" s="296"/>
      <c r="AC5" s="296"/>
      <c r="AD5" s="296"/>
      <c r="AE5" s="49"/>
      <c r="AF5" s="1"/>
      <c r="AG5" s="29"/>
      <c r="AH5" s="30"/>
      <c r="AI5" s="29"/>
      <c r="AJ5" s="29"/>
      <c r="AK5" s="1"/>
      <c r="AL5" s="1"/>
      <c r="AM5" s="1"/>
      <c r="AN5" s="1"/>
      <c r="AO5" s="1"/>
      <c r="AP5" s="1"/>
      <c r="AQ5" s="229"/>
      <c r="AR5" s="230"/>
      <c r="AS5" s="229"/>
      <c r="AT5" s="241"/>
      <c r="AU5" s="108"/>
      <c r="AV5" s="202"/>
      <c r="AW5" s="109"/>
      <c r="AX5" s="108"/>
      <c r="AY5" s="203"/>
      <c r="AZ5" s="203" t="s">
        <v>162</v>
      </c>
      <c r="BA5" s="109">
        <v>1.1200000000000001</v>
      </c>
      <c r="BB5" s="203" t="s">
        <v>163</v>
      </c>
      <c r="BC5" s="203"/>
      <c r="BD5" s="203"/>
      <c r="BE5" s="109">
        <v>0.68</v>
      </c>
      <c r="BF5" s="203" t="s">
        <v>164</v>
      </c>
      <c r="BG5" s="203"/>
      <c r="BH5" s="203"/>
      <c r="BI5" s="109">
        <v>1.36</v>
      </c>
      <c r="BJ5" s="203"/>
      <c r="BK5" s="203"/>
      <c r="BL5" s="203" t="s">
        <v>165</v>
      </c>
      <c r="BM5" s="109">
        <v>1.05</v>
      </c>
      <c r="BN5" s="203"/>
      <c r="BO5" s="203"/>
      <c r="BP5" s="203"/>
      <c r="BQ5" s="109"/>
      <c r="BR5" s="203"/>
      <c r="BS5" s="203"/>
      <c r="BT5" s="203"/>
      <c r="BU5" s="109"/>
      <c r="BV5" s="203"/>
      <c r="BW5" s="203"/>
      <c r="BX5" s="203" t="s">
        <v>208</v>
      </c>
      <c r="BY5" s="203"/>
      <c r="BZ5" s="109"/>
      <c r="CA5" s="263" t="s">
        <v>184</v>
      </c>
      <c r="CB5" s="264"/>
      <c r="CC5" s="264"/>
      <c r="CD5" s="265" t="s">
        <v>2</v>
      </c>
      <c r="CE5" s="266" t="s">
        <v>71</v>
      </c>
      <c r="CF5" s="263" t="s">
        <v>185</v>
      </c>
      <c r="CG5" s="264"/>
      <c r="CH5" s="264"/>
      <c r="CI5" s="265" t="s">
        <v>2</v>
      </c>
      <c r="CJ5" s="266" t="s">
        <v>71</v>
      </c>
      <c r="CK5" s="263" t="s">
        <v>186</v>
      </c>
      <c r="CL5" s="264"/>
      <c r="CM5" s="264"/>
      <c r="CN5" s="265" t="s">
        <v>2</v>
      </c>
      <c r="CO5" s="266" t="s">
        <v>71</v>
      </c>
      <c r="CP5" s="263" t="s">
        <v>187</v>
      </c>
      <c r="CQ5" s="264"/>
      <c r="CR5" s="264"/>
      <c r="CS5" s="265" t="s">
        <v>2</v>
      </c>
      <c r="CT5" s="266" t="s">
        <v>71</v>
      </c>
      <c r="CU5" s="263" t="s">
        <v>188</v>
      </c>
      <c r="CV5" s="264"/>
      <c r="CW5" s="264"/>
      <c r="CX5" s="265" t="s">
        <v>2</v>
      </c>
      <c r="CY5" s="266" t="s">
        <v>71</v>
      </c>
      <c r="CZ5" s="263" t="s">
        <v>189</v>
      </c>
      <c r="DA5" s="264"/>
      <c r="DB5" s="264"/>
      <c r="DC5" s="265" t="s">
        <v>2</v>
      </c>
      <c r="DD5" s="266" t="s">
        <v>71</v>
      </c>
      <c r="DE5" s="380"/>
      <c r="DF5" s="263" t="s">
        <v>201</v>
      </c>
      <c r="DG5" s="264"/>
      <c r="DH5" s="264"/>
      <c r="DI5" s="265" t="s">
        <v>2</v>
      </c>
      <c r="DJ5" s="266" t="s">
        <v>71</v>
      </c>
      <c r="DK5" s="203" t="s">
        <v>60</v>
      </c>
      <c r="DL5" s="203"/>
      <c r="DM5" s="203"/>
      <c r="DN5" s="203" t="s">
        <v>60</v>
      </c>
      <c r="DO5" s="265" t="s">
        <v>2</v>
      </c>
      <c r="DP5" s="266" t="s">
        <v>71</v>
      </c>
      <c r="DQ5" s="203"/>
      <c r="DR5" s="203" t="s">
        <v>213</v>
      </c>
      <c r="DS5" s="203"/>
      <c r="DT5" s="304"/>
      <c r="DU5" s="265" t="s">
        <v>2</v>
      </c>
      <c r="DV5" s="266" t="s">
        <v>71</v>
      </c>
      <c r="DW5" s="203"/>
      <c r="DX5" s="109"/>
      <c r="DY5" s="203" t="s">
        <v>15</v>
      </c>
      <c r="DZ5" s="203"/>
      <c r="EA5" s="203"/>
      <c r="EB5" s="265" t="s">
        <v>2</v>
      </c>
      <c r="EC5" s="266" t="s">
        <v>71</v>
      </c>
      <c r="ED5" s="203"/>
      <c r="EE5" s="109">
        <f>(EB8+EB24+EB25+EB31)/4</f>
        <v>1.0427563366903598</v>
      </c>
      <c r="EF5" s="203"/>
      <c r="EG5" s="203" t="s">
        <v>208</v>
      </c>
      <c r="EH5" s="203"/>
      <c r="EI5" s="265" t="s">
        <v>2</v>
      </c>
      <c r="EJ5" s="266" t="s">
        <v>71</v>
      </c>
      <c r="EK5" s="203"/>
      <c r="EL5" s="109"/>
      <c r="EM5" s="203" t="s">
        <v>651</v>
      </c>
      <c r="EN5" s="203"/>
      <c r="EO5" s="203"/>
      <c r="EP5" s="265" t="s">
        <v>2</v>
      </c>
      <c r="EQ5" s="266" t="s">
        <v>71</v>
      </c>
      <c r="ER5" s="203"/>
      <c r="ES5" s="109"/>
      <c r="ET5" s="203"/>
      <c r="EU5" s="203" t="s">
        <v>208</v>
      </c>
      <c r="EV5" s="203"/>
      <c r="EW5" s="265" t="s">
        <v>2</v>
      </c>
      <c r="EX5" s="266" t="s">
        <v>71</v>
      </c>
      <c r="EY5" s="203"/>
      <c r="EZ5" s="109"/>
      <c r="FA5" s="203"/>
      <c r="FB5" s="203" t="s">
        <v>208</v>
      </c>
      <c r="FC5" s="203"/>
      <c r="FD5" s="265" t="s">
        <v>2</v>
      </c>
      <c r="FE5" s="266" t="s">
        <v>71</v>
      </c>
      <c r="FF5" s="203"/>
      <c r="FG5" s="109"/>
      <c r="FH5" s="203"/>
      <c r="FI5" s="203" t="s">
        <v>208</v>
      </c>
      <c r="FJ5" s="203"/>
      <c r="FK5" s="265" t="s">
        <v>2</v>
      </c>
      <c r="FL5" s="266" t="s">
        <v>71</v>
      </c>
      <c r="FM5" s="203"/>
      <c r="FN5" s="203" t="s">
        <v>208</v>
      </c>
      <c r="FO5" s="203"/>
      <c r="FP5" s="265" t="s">
        <v>2</v>
      </c>
      <c r="FQ5" s="266" t="s">
        <v>71</v>
      </c>
      <c r="FR5" s="203"/>
      <c r="FS5" s="109"/>
      <c r="FT5" s="203"/>
      <c r="FU5" s="203" t="s">
        <v>208</v>
      </c>
      <c r="FV5" s="203"/>
      <c r="FW5" s="265" t="s">
        <v>2</v>
      </c>
      <c r="FX5" s="266" t="s">
        <v>71</v>
      </c>
      <c r="FY5" s="266" t="s">
        <v>71</v>
      </c>
      <c r="FZ5" s="203"/>
      <c r="GA5" s="109"/>
      <c r="GB5" s="203"/>
      <c r="GC5" s="203" t="s">
        <v>208</v>
      </c>
      <c r="GD5" s="203"/>
      <c r="GE5" s="265" t="s">
        <v>2</v>
      </c>
      <c r="GF5" s="266" t="s">
        <v>71</v>
      </c>
      <c r="GG5" s="203"/>
      <c r="GH5" s="109"/>
      <c r="GI5" s="203"/>
      <c r="GJ5" s="203" t="s">
        <v>208</v>
      </c>
      <c r="GK5" s="203"/>
      <c r="GL5" s="265" t="s">
        <v>2</v>
      </c>
      <c r="GM5" s="266" t="s">
        <v>71</v>
      </c>
      <c r="GN5" s="203"/>
      <c r="GO5" s="109"/>
      <c r="GP5" s="88"/>
    </row>
    <row r="6" spans="1:199" ht="15.75" thickBot="1" x14ac:dyDescent="0.3">
      <c r="A6" s="35" t="s">
        <v>10</v>
      </c>
      <c r="B6" s="36"/>
      <c r="C6" s="36" t="s">
        <v>35</v>
      </c>
      <c r="D6" s="37"/>
      <c r="E6" s="37"/>
      <c r="F6" s="38">
        <v>5</v>
      </c>
      <c r="G6" s="38">
        <v>6</v>
      </c>
      <c r="H6" s="38">
        <v>4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15</v>
      </c>
      <c r="P6" s="38"/>
      <c r="Q6" s="38">
        <v>14</v>
      </c>
      <c r="R6" s="38">
        <v>13</v>
      </c>
      <c r="S6" s="38">
        <v>17</v>
      </c>
      <c r="T6" s="38"/>
      <c r="U6" s="38"/>
      <c r="V6" s="38">
        <v>18</v>
      </c>
      <c r="W6" s="38">
        <v>19</v>
      </c>
      <c r="X6" s="38">
        <v>21</v>
      </c>
      <c r="Y6" s="38"/>
      <c r="Z6" s="38"/>
      <c r="AA6" s="297"/>
      <c r="AB6" s="297"/>
      <c r="AC6" s="297"/>
      <c r="AD6" s="297"/>
      <c r="AE6" s="39" t="s">
        <v>9</v>
      </c>
      <c r="AF6" s="1"/>
      <c r="AG6" s="30"/>
      <c r="AH6" s="30"/>
      <c r="AI6" s="1"/>
      <c r="AJ6" s="1"/>
      <c r="AK6" s="1"/>
      <c r="AL6" s="1"/>
      <c r="AM6" s="1"/>
      <c r="AN6" s="1"/>
      <c r="AO6" s="1"/>
      <c r="AP6" s="1"/>
      <c r="AQ6" s="227"/>
      <c r="AR6" s="152" t="s">
        <v>67</v>
      </c>
      <c r="AS6" s="228" t="s">
        <v>68</v>
      </c>
      <c r="AT6" s="334" t="s">
        <v>67</v>
      </c>
      <c r="AU6" s="89" t="s">
        <v>62</v>
      </c>
      <c r="AV6" s="190" t="s">
        <v>69</v>
      </c>
      <c r="AW6" s="89" t="s">
        <v>70</v>
      </c>
      <c r="AX6" s="94" t="s">
        <v>66</v>
      </c>
      <c r="AY6" s="95" t="s">
        <v>69</v>
      </c>
      <c r="AZ6" s="110" t="s">
        <v>70</v>
      </c>
      <c r="BA6" s="89" t="s">
        <v>156</v>
      </c>
      <c r="BB6" s="94" t="s">
        <v>66</v>
      </c>
      <c r="BC6" s="95" t="s">
        <v>69</v>
      </c>
      <c r="BD6" s="110" t="s">
        <v>70</v>
      </c>
      <c r="BE6" s="89" t="s">
        <v>156</v>
      </c>
      <c r="BF6" s="94" t="s">
        <v>66</v>
      </c>
      <c r="BG6" s="95" t="s">
        <v>69</v>
      </c>
      <c r="BH6" s="110" t="s">
        <v>70</v>
      </c>
      <c r="BI6" s="89" t="s">
        <v>156</v>
      </c>
      <c r="BJ6" s="205" t="s">
        <v>66</v>
      </c>
      <c r="BK6" s="95" t="s">
        <v>69</v>
      </c>
      <c r="BL6" s="110" t="s">
        <v>70</v>
      </c>
      <c r="BM6" s="89" t="s">
        <v>156</v>
      </c>
      <c r="BN6" s="205" t="s">
        <v>66</v>
      </c>
      <c r="BO6" s="95" t="s">
        <v>69</v>
      </c>
      <c r="BP6" s="110" t="s">
        <v>70</v>
      </c>
      <c r="BQ6" s="89" t="s">
        <v>156</v>
      </c>
      <c r="BR6" s="205" t="s">
        <v>66</v>
      </c>
      <c r="BS6" s="95" t="s">
        <v>69</v>
      </c>
      <c r="BT6" s="110" t="s">
        <v>70</v>
      </c>
      <c r="BU6" s="89" t="s">
        <v>156</v>
      </c>
      <c r="BV6" s="205" t="s">
        <v>66</v>
      </c>
      <c r="BW6" s="95" t="s">
        <v>69</v>
      </c>
      <c r="BX6" s="110" t="s">
        <v>70</v>
      </c>
      <c r="BY6" s="203"/>
      <c r="BZ6" s="89" t="s">
        <v>156</v>
      </c>
      <c r="CA6" s="259" t="s">
        <v>69</v>
      </c>
      <c r="CB6" s="260" t="s">
        <v>70</v>
      </c>
      <c r="CC6" s="260" t="s">
        <v>69</v>
      </c>
      <c r="CD6" s="261" t="s">
        <v>72</v>
      </c>
      <c r="CE6" s="262" t="s">
        <v>73</v>
      </c>
      <c r="CF6" s="267" t="s">
        <v>69</v>
      </c>
      <c r="CG6" s="232" t="s">
        <v>70</v>
      </c>
      <c r="CH6" s="232" t="s">
        <v>69</v>
      </c>
      <c r="CI6" s="268" t="s">
        <v>72</v>
      </c>
      <c r="CJ6" s="269" t="s">
        <v>73</v>
      </c>
      <c r="CK6" s="267" t="s">
        <v>69</v>
      </c>
      <c r="CL6" s="232" t="s">
        <v>70</v>
      </c>
      <c r="CM6" s="232" t="s">
        <v>69</v>
      </c>
      <c r="CN6" s="268" t="s">
        <v>72</v>
      </c>
      <c r="CO6" s="269" t="s">
        <v>73</v>
      </c>
      <c r="CP6" s="267" t="s">
        <v>69</v>
      </c>
      <c r="CQ6" s="232" t="s">
        <v>70</v>
      </c>
      <c r="CR6" s="232" t="s">
        <v>69</v>
      </c>
      <c r="CS6" s="268" t="s">
        <v>72</v>
      </c>
      <c r="CT6" s="269" t="s">
        <v>73</v>
      </c>
      <c r="CU6" s="267" t="s">
        <v>69</v>
      </c>
      <c r="CV6" s="232" t="s">
        <v>70</v>
      </c>
      <c r="CW6" s="232" t="s">
        <v>69</v>
      </c>
      <c r="CX6" s="268" t="s">
        <v>72</v>
      </c>
      <c r="CY6" s="269" t="s">
        <v>73</v>
      </c>
      <c r="CZ6" s="259" t="s">
        <v>69</v>
      </c>
      <c r="DA6" s="260" t="s">
        <v>70</v>
      </c>
      <c r="DB6" s="260" t="s">
        <v>69</v>
      </c>
      <c r="DC6" s="261" t="s">
        <v>72</v>
      </c>
      <c r="DD6" s="262" t="s">
        <v>73</v>
      </c>
      <c r="DE6" s="381"/>
      <c r="DF6" s="259" t="s">
        <v>69</v>
      </c>
      <c r="DG6" s="260" t="s">
        <v>70</v>
      </c>
      <c r="DH6" s="260" t="s">
        <v>69</v>
      </c>
      <c r="DI6" s="261" t="s">
        <v>72</v>
      </c>
      <c r="DJ6" s="262" t="s">
        <v>73</v>
      </c>
      <c r="DK6" s="95" t="s">
        <v>69</v>
      </c>
      <c r="DL6" s="110" t="s">
        <v>70</v>
      </c>
      <c r="DM6" s="203"/>
      <c r="DN6" s="205" t="s">
        <v>66</v>
      </c>
      <c r="DO6" s="261" t="s">
        <v>72</v>
      </c>
      <c r="DP6" s="262" t="s">
        <v>73</v>
      </c>
      <c r="DQ6" s="203"/>
      <c r="DR6" s="95" t="s">
        <v>69</v>
      </c>
      <c r="DS6" s="110" t="s">
        <v>70</v>
      </c>
      <c r="DT6" s="305" t="s">
        <v>641</v>
      </c>
      <c r="DU6" s="261" t="s">
        <v>72</v>
      </c>
      <c r="DV6" s="262" t="s">
        <v>73</v>
      </c>
      <c r="DW6" s="203"/>
      <c r="DX6" s="89" t="s">
        <v>156</v>
      </c>
      <c r="DY6" s="95" t="s">
        <v>69</v>
      </c>
      <c r="DZ6" s="110" t="s">
        <v>70</v>
      </c>
      <c r="EA6" s="205" t="s">
        <v>66</v>
      </c>
      <c r="EB6" s="261" t="s">
        <v>72</v>
      </c>
      <c r="EC6" s="262" t="s">
        <v>73</v>
      </c>
      <c r="ED6" s="203"/>
      <c r="EE6" s="89" t="s">
        <v>156</v>
      </c>
      <c r="EF6" s="95" t="s">
        <v>69</v>
      </c>
      <c r="EG6" s="110" t="s">
        <v>70</v>
      </c>
      <c r="EH6" s="205" t="s">
        <v>66</v>
      </c>
      <c r="EI6" s="261" t="s">
        <v>72</v>
      </c>
      <c r="EJ6" s="262" t="s">
        <v>73</v>
      </c>
      <c r="EK6" s="203"/>
      <c r="EL6" s="89" t="s">
        <v>156</v>
      </c>
      <c r="EM6" s="95" t="s">
        <v>69</v>
      </c>
      <c r="EN6" s="110" t="s">
        <v>70</v>
      </c>
      <c r="EO6" s="205" t="s">
        <v>66</v>
      </c>
      <c r="EP6" s="261" t="s">
        <v>72</v>
      </c>
      <c r="EQ6" s="262" t="s">
        <v>73</v>
      </c>
      <c r="ER6" s="203"/>
      <c r="ES6" s="89" t="s">
        <v>156</v>
      </c>
      <c r="ET6" s="95" t="s">
        <v>69</v>
      </c>
      <c r="EU6" s="110" t="s">
        <v>70</v>
      </c>
      <c r="EV6" s="205" t="s">
        <v>66</v>
      </c>
      <c r="EW6" s="261" t="s">
        <v>72</v>
      </c>
      <c r="EX6" s="262" t="s">
        <v>73</v>
      </c>
      <c r="EY6" s="203"/>
      <c r="EZ6" s="89" t="s">
        <v>156</v>
      </c>
      <c r="FA6" s="95" t="s">
        <v>69</v>
      </c>
      <c r="FB6" s="110" t="s">
        <v>70</v>
      </c>
      <c r="FC6" s="205" t="s">
        <v>66</v>
      </c>
      <c r="FD6" s="261" t="s">
        <v>72</v>
      </c>
      <c r="FE6" s="262" t="s">
        <v>73</v>
      </c>
      <c r="FF6" s="203"/>
      <c r="FG6" s="89" t="s">
        <v>156</v>
      </c>
      <c r="FH6" s="95" t="s">
        <v>69</v>
      </c>
      <c r="FI6" s="110" t="s">
        <v>70</v>
      </c>
      <c r="FJ6" s="205" t="s">
        <v>66</v>
      </c>
      <c r="FK6" s="261" t="s">
        <v>72</v>
      </c>
      <c r="FL6" s="262" t="s">
        <v>73</v>
      </c>
      <c r="FM6" s="95" t="s">
        <v>69</v>
      </c>
      <c r="FN6" s="110" t="s">
        <v>70</v>
      </c>
      <c r="FO6" s="205" t="s">
        <v>66</v>
      </c>
      <c r="FP6" s="261" t="s">
        <v>72</v>
      </c>
      <c r="FQ6" s="262" t="s">
        <v>73</v>
      </c>
      <c r="FR6" s="203"/>
      <c r="FS6" s="89" t="s">
        <v>156</v>
      </c>
      <c r="FT6" s="95" t="s">
        <v>69</v>
      </c>
      <c r="FU6" s="110" t="s">
        <v>70</v>
      </c>
      <c r="FV6" s="205" t="s">
        <v>66</v>
      </c>
      <c r="FW6" s="261" t="s">
        <v>72</v>
      </c>
      <c r="FX6" s="262" t="s">
        <v>73</v>
      </c>
      <c r="FY6" s="262" t="s">
        <v>73</v>
      </c>
      <c r="FZ6" s="203"/>
      <c r="GA6" s="89" t="s">
        <v>156</v>
      </c>
      <c r="GB6" s="95" t="s">
        <v>69</v>
      </c>
      <c r="GC6" s="110" t="s">
        <v>70</v>
      </c>
      <c r="GD6" s="205" t="s">
        <v>66</v>
      </c>
      <c r="GE6" s="261" t="s">
        <v>72</v>
      </c>
      <c r="GF6" s="262" t="s">
        <v>73</v>
      </c>
      <c r="GG6" s="203"/>
      <c r="GH6" s="89" t="s">
        <v>156</v>
      </c>
      <c r="GI6" s="95" t="s">
        <v>69</v>
      </c>
      <c r="GJ6" s="110" t="s">
        <v>70</v>
      </c>
      <c r="GK6" s="205" t="s">
        <v>66</v>
      </c>
      <c r="GL6" s="261" t="s">
        <v>72</v>
      </c>
      <c r="GM6" s="262" t="s">
        <v>73</v>
      </c>
      <c r="GN6" s="203"/>
      <c r="GO6" s="89" t="s">
        <v>156</v>
      </c>
      <c r="GP6" s="88"/>
      <c r="GQ6" s="388" t="s">
        <v>648</v>
      </c>
    </row>
    <row r="7" spans="1:199" ht="15.75" thickBot="1" x14ac:dyDescent="0.3">
      <c r="A7" s="270" t="s">
        <v>154</v>
      </c>
      <c r="B7" s="11" t="s">
        <v>155</v>
      </c>
      <c r="C7" s="5"/>
      <c r="D7" s="302"/>
      <c r="E7" s="5" t="s">
        <v>4</v>
      </c>
      <c r="F7" s="5">
        <v>12</v>
      </c>
      <c r="G7" s="5"/>
      <c r="H7" s="5"/>
      <c r="I7" s="5"/>
      <c r="J7" s="5"/>
      <c r="K7" s="5">
        <v>14</v>
      </c>
      <c r="L7" s="61"/>
      <c r="M7" s="14" t="str">
        <f t="shared" ref="M7:M11" si="0">IF(DP7&lt;&gt;"",DP7,"")</f>
        <v/>
      </c>
      <c r="N7" s="14" t="str">
        <f>IF(DV7&lt;&gt;"",DV7,"")</f>
        <v/>
      </c>
      <c r="O7" s="14" t="str">
        <f>IF(EC7&lt;&gt;"",EC7,"")</f>
        <v/>
      </c>
      <c r="P7" s="14" t="str">
        <f>IF(EJ7&lt;&gt;"",EJ7,"")</f>
        <v/>
      </c>
      <c r="Q7" s="14" t="str">
        <f>IF(EQ7&lt;&gt;"",EQ7,"")</f>
        <v/>
      </c>
      <c r="R7" s="14" t="str">
        <f>IF(EX7&lt;&gt;"",EX7,"")</f>
        <v/>
      </c>
      <c r="S7" s="14" t="str">
        <f>IF(FE7&lt;&gt;"",FE7,"")</f>
        <v/>
      </c>
      <c r="T7" s="14" t="str">
        <f>IF(FL7&lt;&gt;"",FL7,"")</f>
        <v/>
      </c>
      <c r="U7" s="14">
        <f>IF(FQ7&lt;&gt;"",FQ7,"")</f>
        <v>15</v>
      </c>
      <c r="V7" s="14" t="str">
        <f>IF(FX7&lt;&gt;"",FX7,"")</f>
        <v/>
      </c>
      <c r="W7" s="14" t="str">
        <f>IF(GF7&lt;&gt;"",GF7,"")</f>
        <v/>
      </c>
      <c r="X7" s="14" t="str">
        <f>IF(GM7&lt;&gt;"",GM7,"")</f>
        <v/>
      </c>
      <c r="Y7" s="5"/>
      <c r="Z7" s="5"/>
      <c r="AA7" s="172"/>
      <c r="AB7" s="172"/>
      <c r="AC7" s="172"/>
      <c r="AD7" s="172">
        <f t="shared" ref="AD7:AD38" si="1">IF(SUM(Y7:AC7)&gt;36,36,SUM(Y7:AC7))</f>
        <v>0</v>
      </c>
      <c r="AE7" s="54">
        <f t="shared" ref="AE7:AE32" ca="1" si="2">SUMPRODUCT(LARGE(F7:X7,ROW(INDIRECT("1:"&amp;MIN(10,COUNT(F7:X7))))))</f>
        <v>41</v>
      </c>
      <c r="AF7" s="6"/>
      <c r="AG7" s="27"/>
      <c r="AH7" s="27"/>
      <c r="AI7" s="27"/>
      <c r="AJ7" s="28"/>
      <c r="AK7" s="6"/>
      <c r="AL7" s="6"/>
      <c r="AM7" s="6" t="e">
        <f t="shared" ref="AM7:AM38" ca="1" si="3">SUMPRODUCT(LARGE(Y7:AC7,ROW(INDIRECT("1:"&amp;MIN(3,COUNT(Y7:AC7))))))</f>
        <v>#REF!</v>
      </c>
      <c r="AN7" s="6"/>
      <c r="AO7" s="6">
        <f>COUNT(F7:X7)</f>
        <v>3</v>
      </c>
      <c r="AP7" s="6">
        <f>COUNT(F7:AC7)</f>
        <v>3</v>
      </c>
      <c r="AQ7" s="20" t="s">
        <v>4</v>
      </c>
      <c r="AR7" s="343">
        <v>49</v>
      </c>
      <c r="AS7" s="343">
        <v>6</v>
      </c>
      <c r="AT7" s="335">
        <f>AR7+AS7/60</f>
        <v>49.1</v>
      </c>
      <c r="AU7" s="174">
        <f>AV7+AW7/60</f>
        <v>49.1</v>
      </c>
      <c r="AV7" s="198">
        <v>49</v>
      </c>
      <c r="AW7" s="159">
        <v>6</v>
      </c>
      <c r="AX7" s="174"/>
      <c r="AY7" s="102"/>
      <c r="AZ7" s="158"/>
      <c r="BA7" s="204"/>
      <c r="BB7" s="174"/>
      <c r="BC7" s="102"/>
      <c r="BD7" s="158"/>
      <c r="BE7" s="179"/>
      <c r="BF7" s="174"/>
      <c r="BG7" s="102"/>
      <c r="BH7" s="158"/>
      <c r="BI7" s="179"/>
      <c r="BJ7" s="206"/>
      <c r="BK7" s="102"/>
      <c r="BL7" s="158"/>
      <c r="BM7" s="179"/>
      <c r="BN7" s="206"/>
      <c r="BO7" s="102"/>
      <c r="BP7" s="158"/>
      <c r="BQ7" s="179"/>
      <c r="BR7" s="206"/>
      <c r="BS7" s="102"/>
      <c r="BT7" s="158"/>
      <c r="BU7" s="179"/>
      <c r="BV7" s="207">
        <f t="shared" ref="BV7:BV20" si="4">BW7+BX7/60</f>
        <v>0</v>
      </c>
      <c r="BW7" s="185"/>
      <c r="BX7" s="278"/>
      <c r="BY7" s="280"/>
      <c r="BZ7" s="179"/>
      <c r="CA7" s="248"/>
      <c r="CB7" s="233"/>
      <c r="CC7" s="242">
        <f t="shared" ref="CC7:CC67" si="5">CA7+(CB7/60)</f>
        <v>0</v>
      </c>
      <c r="CD7" s="243">
        <f t="shared" ref="CD7:CD32" si="6">CC7/AT7</f>
        <v>0</v>
      </c>
      <c r="CE7" s="236">
        <v>12</v>
      </c>
      <c r="CF7" s="248"/>
      <c r="CG7" s="233"/>
      <c r="CH7" s="242">
        <f t="shared" ref="CH7:CH10" si="7">CF7+(CG7/60)</f>
        <v>0</v>
      </c>
      <c r="CI7" s="243">
        <f t="shared" ref="CI7:CI10" si="8">CH7/AT7</f>
        <v>0</v>
      </c>
      <c r="CJ7" s="236"/>
      <c r="CK7" s="248"/>
      <c r="CL7" s="233"/>
      <c r="CM7" s="242">
        <f t="shared" ref="CM7:CM10" si="9">CK7+(CL7/60)</f>
        <v>0</v>
      </c>
      <c r="CN7" s="243">
        <f t="shared" ref="CN7:CN32" si="10">CM7/AT7</f>
        <v>0</v>
      </c>
      <c r="CO7" s="236"/>
      <c r="CP7" s="248"/>
      <c r="CQ7" s="233"/>
      <c r="CR7" s="242">
        <f t="shared" ref="CR7:CR10" si="11">CP7+(CQ7/60)</f>
        <v>0</v>
      </c>
      <c r="CS7" s="243">
        <f t="shared" ref="CS7:CS32" si="12">CR7/AT7</f>
        <v>0</v>
      </c>
      <c r="CT7" s="236"/>
      <c r="CU7" s="248"/>
      <c r="CV7" s="233"/>
      <c r="CW7" s="242">
        <f t="shared" ref="CW7:CW10" si="13">CU7+(CV7/60)</f>
        <v>0</v>
      </c>
      <c r="CX7" s="243">
        <f t="shared" ref="CX7:CX32" si="14">CW7/AT7</f>
        <v>0</v>
      </c>
      <c r="CY7" s="236"/>
      <c r="CZ7" s="248">
        <v>40</v>
      </c>
      <c r="DA7" s="233">
        <v>8</v>
      </c>
      <c r="DB7" s="242">
        <f t="shared" ref="DB7:DB10" si="15">CZ7+(DA7/60)</f>
        <v>40.133333333333333</v>
      </c>
      <c r="DC7" s="243">
        <f>DB7/$AT7</f>
        <v>0.81737949762389672</v>
      </c>
      <c r="DD7" s="236">
        <v>14</v>
      </c>
      <c r="DE7" s="382"/>
      <c r="DF7" s="248"/>
      <c r="DG7" s="233"/>
      <c r="DH7" s="242">
        <f t="shared" ref="DH7:DH10" si="16">DF7+(DG7/60)</f>
        <v>0</v>
      </c>
      <c r="DI7" s="243">
        <f>DH7/$AT7</f>
        <v>0</v>
      </c>
      <c r="DJ7" s="236"/>
      <c r="DK7" s="185"/>
      <c r="DL7" s="278"/>
      <c r="DM7" s="399"/>
      <c r="DN7" s="207">
        <f>DK7+DL7/60</f>
        <v>0</v>
      </c>
      <c r="DO7" s="243">
        <f>DN7/$AT7</f>
        <v>0</v>
      </c>
      <c r="DP7" s="236"/>
      <c r="DQ7" s="280"/>
      <c r="DR7" s="185"/>
      <c r="DS7" s="278"/>
      <c r="DT7" s="207">
        <f t="shared" ref="DT7:DT35" si="17">DR7+DS7/60</f>
        <v>0</v>
      </c>
      <c r="DU7" s="243">
        <f>DT7/$AT7</f>
        <v>0</v>
      </c>
      <c r="DV7" s="236"/>
      <c r="DW7" s="280"/>
      <c r="DX7" s="179"/>
      <c r="DY7" s="185"/>
      <c r="DZ7" s="278"/>
      <c r="EA7" s="207">
        <f t="shared" ref="EA7:EA32" si="18">DY7+DZ7/60</f>
        <v>0</v>
      </c>
      <c r="EB7" s="243">
        <f t="shared" ref="EB7:EB66" si="19">EA7/$AT7</f>
        <v>0</v>
      </c>
      <c r="EC7" s="236"/>
      <c r="ED7" s="280"/>
      <c r="EE7" s="179"/>
      <c r="EF7" s="185"/>
      <c r="EG7" s="278"/>
      <c r="EH7" s="207">
        <f t="shared" ref="EH7:EH32" si="20">EF7+EG7/60</f>
        <v>0</v>
      </c>
      <c r="EI7" s="243">
        <f>EH7/$AT7</f>
        <v>0</v>
      </c>
      <c r="EJ7" s="236"/>
      <c r="EK7" s="280"/>
      <c r="EL7" s="179"/>
      <c r="EM7" s="185"/>
      <c r="EN7" s="278"/>
      <c r="EO7" s="207">
        <f t="shared" ref="EO7:EO32" si="21">EM7+EN7/60</f>
        <v>0</v>
      </c>
      <c r="EP7" s="243">
        <f>EO7/$AT7</f>
        <v>0</v>
      </c>
      <c r="EQ7" s="236"/>
      <c r="ER7" s="280"/>
      <c r="ES7" s="179"/>
      <c r="ET7" s="185"/>
      <c r="EU7" s="278"/>
      <c r="EV7" s="207">
        <f t="shared" ref="EV7:EV32" si="22">ET7+EU7/60</f>
        <v>0</v>
      </c>
      <c r="EW7" s="243">
        <f>EV7/$AT7</f>
        <v>0</v>
      </c>
      <c r="EX7" s="236"/>
      <c r="EY7" s="280"/>
      <c r="EZ7" s="179"/>
      <c r="FA7" s="185"/>
      <c r="FB7" s="278"/>
      <c r="FC7" s="207">
        <f t="shared" ref="FC7:FC32" si="23">FA7+FB7/60</f>
        <v>0</v>
      </c>
      <c r="FD7" s="243">
        <f>FB7/$AT7</f>
        <v>0</v>
      </c>
      <c r="FE7" s="236"/>
      <c r="FF7" s="280"/>
      <c r="FG7" s="179"/>
      <c r="FH7" s="185"/>
      <c r="FI7" s="278"/>
      <c r="FJ7" s="207">
        <f>FH7+FI7/60</f>
        <v>0</v>
      </c>
      <c r="FK7" s="243">
        <f>FJ7/$AT7</f>
        <v>0</v>
      </c>
      <c r="FL7" s="236"/>
      <c r="FM7" s="185">
        <v>156</v>
      </c>
      <c r="FN7" s="278">
        <v>31</v>
      </c>
      <c r="FO7" s="207">
        <f t="shared" ref="FO7:FO32" si="24">FM7+FN7/60</f>
        <v>156.51666666666668</v>
      </c>
      <c r="FP7" s="243">
        <f>FO7/$AT7</f>
        <v>3.1877121520706044</v>
      </c>
      <c r="FQ7" s="236">
        <v>15</v>
      </c>
      <c r="FR7" s="280"/>
      <c r="FS7" s="179"/>
      <c r="FT7" s="185"/>
      <c r="FU7" s="278"/>
      <c r="FV7" s="207">
        <f t="shared" ref="FV7:FV32" si="25">FT7+FU7/60</f>
        <v>0</v>
      </c>
      <c r="FW7" s="243">
        <f>FV7/$AT7</f>
        <v>0</v>
      </c>
      <c r="FX7" s="236"/>
      <c r="FY7" s="236"/>
      <c r="FZ7" s="280"/>
      <c r="GA7" s="179"/>
      <c r="GB7" s="185"/>
      <c r="GC7" s="278"/>
      <c r="GD7" s="207">
        <f t="shared" ref="GD7:GD32" si="26">GB7+GC7/60</f>
        <v>0</v>
      </c>
      <c r="GE7" s="243">
        <f t="shared" ref="GE7:GE66" si="27">GD7/$AT7</f>
        <v>0</v>
      </c>
      <c r="GF7" s="236"/>
      <c r="GG7" s="280"/>
      <c r="GH7" s="179"/>
      <c r="GI7" s="185"/>
      <c r="GJ7" s="278"/>
      <c r="GK7" s="207">
        <f t="shared" ref="GK7:GK32" si="28">GI7+GJ7/60</f>
        <v>0</v>
      </c>
      <c r="GL7" s="243">
        <f t="shared" ref="GL7:GL66" si="29">GK7/$AT7</f>
        <v>0</v>
      </c>
      <c r="GM7" s="236"/>
      <c r="GN7" s="280"/>
      <c r="GO7" s="179"/>
      <c r="GQ7" s="388" t="s">
        <v>646</v>
      </c>
    </row>
    <row r="8" spans="1:199" ht="15.75" thickBot="1" x14ac:dyDescent="0.3">
      <c r="A8" s="51" t="s">
        <v>78</v>
      </c>
      <c r="B8" s="2" t="s">
        <v>86</v>
      </c>
      <c r="C8" s="14"/>
      <c r="D8" s="111"/>
      <c r="E8" s="14" t="s">
        <v>4</v>
      </c>
      <c r="F8" s="14"/>
      <c r="G8" s="14"/>
      <c r="H8" s="14">
        <v>10</v>
      </c>
      <c r="I8" s="14">
        <v>14</v>
      </c>
      <c r="J8" s="14"/>
      <c r="K8" s="14">
        <v>12</v>
      </c>
      <c r="L8" s="152"/>
      <c r="M8" s="14" t="str">
        <f t="shared" si="0"/>
        <v/>
      </c>
      <c r="N8" s="14" t="str">
        <f t="shared" ref="N8:N59" si="30">IF(DV8&lt;&gt;"",DV8,"")</f>
        <v/>
      </c>
      <c r="O8" s="14">
        <f t="shared" ref="O8:O67" si="31">IF(EC8&lt;&gt;"",EC8,"")</f>
        <v>15</v>
      </c>
      <c r="P8" s="14" t="str">
        <f t="shared" ref="P8:P67" si="32">IF(EJ8&lt;&gt;"",EJ8,"")</f>
        <v/>
      </c>
      <c r="Q8" s="14" t="str">
        <f t="shared" ref="Q8:Q67" si="33">IF(EQ8&lt;&gt;"",EQ8,"")</f>
        <v/>
      </c>
      <c r="R8" s="14" t="str">
        <f t="shared" ref="R8:R67" si="34">IF(EX8&lt;&gt;"",EX8,"")</f>
        <v/>
      </c>
      <c r="S8" s="14" t="str">
        <f t="shared" ref="S8:S67" si="35">IF(FE8&lt;&gt;"",FE8,"")</f>
        <v/>
      </c>
      <c r="T8" s="14" t="str">
        <f t="shared" ref="T8:T67" si="36">IF(FL8&lt;&gt;"",FL8,"")</f>
        <v/>
      </c>
      <c r="U8" s="14" t="str">
        <f t="shared" ref="U8:U67" si="37">IF(FQ8&lt;&gt;"",FQ8,"")</f>
        <v/>
      </c>
      <c r="V8" s="14" t="str">
        <f t="shared" ref="V8:V34" si="38">IF(FX8&lt;&gt;"",FX8,"")</f>
        <v/>
      </c>
      <c r="W8" s="14" t="str">
        <f t="shared" ref="W8:W67" si="39">IF(GF8&lt;&gt;"",GF8,"")</f>
        <v/>
      </c>
      <c r="X8" s="14" t="str">
        <f t="shared" ref="X8:X67" si="40">IF(GM8&lt;&gt;"",GM8,"")</f>
        <v/>
      </c>
      <c r="Y8" s="14">
        <f>$AT$1</f>
        <v>15</v>
      </c>
      <c r="Z8" s="14"/>
      <c r="AA8" s="298"/>
      <c r="AB8" s="298"/>
      <c r="AC8" s="14">
        <f>$AT$1</f>
        <v>15</v>
      </c>
      <c r="AD8" s="172">
        <f t="shared" si="1"/>
        <v>30</v>
      </c>
      <c r="AE8" s="54">
        <f t="shared" ca="1" si="2"/>
        <v>51</v>
      </c>
      <c r="AF8" s="6"/>
      <c r="AG8" s="27" t="str">
        <f>CONCATENATE(TRUNC(AH8),"m ",FIXED(((AH8)-TRUNC(AH8))*60,0),"s")</f>
        <v>39m 10s</v>
      </c>
      <c r="AH8" s="27">
        <v>39.17</v>
      </c>
      <c r="AI8" s="27">
        <f>COUNT(F8:X8)</f>
        <v>4</v>
      </c>
      <c r="AJ8" s="28">
        <f>IF(AI8=0,0,IF(AI8=1,AVERAGE(LARGE(F8:X8,1)),IF(AI8=2,AVERAGE(LARGE(F8:X8,1),LARGE(F8:X8,2)),IF(AI8=3,AVERAGE(LARGE(F8:X8,1),LARGE(F8:X8,2),LARGE(F8:X8,3)),IF(AI8=4,AVERAGE(LARGE(F8:X8,1),LARGE(F8:X8,2),LARGE(F8:X8,3),LARGE(F8:X8,4)),IF(AI8=5,AVERAGE(LARGE(F8:X8,1),LARGE(F8:X8,2),LARGE(F8:X8,3),LARGE(F8:X8,4),LARGE(F8:X8,5)),IF(AI8=6,AVERAGE(LARGE(F8:X8,1),LARGE(F8:X8,2),LARGE(F8:X8,3),LARGE(F8:X8,4),LARGE(F8:X8,5),LARGE(F8:X8,6)),IF(AI8=7,AVERAGE(LARGE(F8:X8,1),LARGE(F8:X8,2),LARGE(F8:X8,3),LARGE(F8:X8,4),LARGE(F8:X8,5),LARGE(F8:X8,6),LARGE(F8:X8,7)),IF(AI8=8,AVERAGE(LARGE(F8:X8,1),LARGE(F8:X8,2),LARGE(F8:X8,3),LARGE(F8:X8,4),LARGE(F8:X8,5),LARGE(F8:X8,6),LARGE(F8:X8,7),LARGE(F8:X8,8)),IF(AI8=9,AVERAGE(LARGE(F8:X8,1),LARGE(F8:X8,2),LARGE(F8:X8,3),LARGE(F8:X8,4),LARGE(F8:X8,5),LARGE(F8:X8,6),LARGE(F8:X8,7),LARGE(F8:X8,8),LARGE(F8:X8,9)),IF(AI8&gt;9,AVERAGE(LARGE(F8:X8,1),LARGE(F8:X8,2),LARGE(F8:X8,3),LARGE(F8:X8,4),LARGE(F8:X8,5),LARGE(F8:X8,6),LARGE(F8:X8,7),LARGE(F8:X8,8),LARGE(F8:X8,9),LARGE(F8:X8,10)))))))))))))</f>
        <v>12.75</v>
      </c>
      <c r="AK8" s="6"/>
      <c r="AL8" s="6"/>
      <c r="AM8" s="6">
        <f t="shared" ca="1" si="3"/>
        <v>30</v>
      </c>
      <c r="AN8" s="6">
        <f>SUM(H8:AC8)</f>
        <v>81</v>
      </c>
      <c r="AO8" s="6">
        <f>COUNT(F8:X8)</f>
        <v>4</v>
      </c>
      <c r="AP8" s="6">
        <f>COUNT(F8:AC8)</f>
        <v>6</v>
      </c>
      <c r="AQ8" s="20" t="s">
        <v>4</v>
      </c>
      <c r="AR8" s="344">
        <v>46</v>
      </c>
      <c r="AS8" s="344">
        <v>1</v>
      </c>
      <c r="AT8" s="356">
        <f t="shared" ref="AT8:AT32" si="41">AR8+AS8/60</f>
        <v>46.016666666666666</v>
      </c>
      <c r="AU8" s="200">
        <v>46.01</v>
      </c>
      <c r="AV8" s="193">
        <v>46</v>
      </c>
      <c r="AW8" s="160">
        <v>1</v>
      </c>
      <c r="AX8" s="97"/>
      <c r="AY8" s="50"/>
      <c r="AZ8" s="50"/>
      <c r="BA8" s="87"/>
      <c r="BB8" s="97">
        <f>BC8+BD8/60</f>
        <v>35.799999999999997</v>
      </c>
      <c r="BC8" s="50">
        <v>35</v>
      </c>
      <c r="BD8" s="50">
        <v>48</v>
      </c>
      <c r="BE8" s="126"/>
      <c r="BF8" s="97">
        <f>BG8+BH8/60</f>
        <v>48.15</v>
      </c>
      <c r="BG8" s="50">
        <v>48</v>
      </c>
      <c r="BH8" s="50">
        <v>9</v>
      </c>
      <c r="BI8" s="182"/>
      <c r="BJ8" s="207"/>
      <c r="BK8" s="50"/>
      <c r="BL8" s="50"/>
      <c r="BM8" s="182"/>
      <c r="BN8" s="207"/>
      <c r="BO8" s="50"/>
      <c r="BP8" s="50"/>
      <c r="BQ8" s="182"/>
      <c r="BR8" s="207"/>
      <c r="BS8" s="50"/>
      <c r="BT8" s="50"/>
      <c r="BU8" s="182"/>
      <c r="BV8" s="207">
        <f t="shared" si="4"/>
        <v>0</v>
      </c>
      <c r="BW8" s="185"/>
      <c r="BX8" s="278"/>
      <c r="BY8" s="281"/>
      <c r="BZ8" s="182"/>
      <c r="CA8" s="248"/>
      <c r="CB8" s="233"/>
      <c r="CC8" s="242">
        <f t="shared" si="5"/>
        <v>0</v>
      </c>
      <c r="CD8" s="243">
        <f t="shared" si="6"/>
        <v>0</v>
      </c>
      <c r="CE8" s="236"/>
      <c r="CF8" s="248"/>
      <c r="CG8" s="233"/>
      <c r="CH8" s="242">
        <f t="shared" si="7"/>
        <v>0</v>
      </c>
      <c r="CI8" s="243">
        <f t="shared" si="8"/>
        <v>0</v>
      </c>
      <c r="CJ8" s="236"/>
      <c r="CK8" s="248">
        <v>35</v>
      </c>
      <c r="CL8" s="233">
        <v>48</v>
      </c>
      <c r="CM8" s="242">
        <f t="shared" si="9"/>
        <v>35.799999999999997</v>
      </c>
      <c r="CN8" s="243">
        <f t="shared" si="10"/>
        <v>0.77797899311843532</v>
      </c>
      <c r="CO8" s="236">
        <v>10</v>
      </c>
      <c r="CP8" s="248">
        <v>48</v>
      </c>
      <c r="CQ8" s="233">
        <v>9</v>
      </c>
      <c r="CR8" s="242">
        <f t="shared" si="11"/>
        <v>48.15</v>
      </c>
      <c r="CS8" s="243">
        <f t="shared" si="12"/>
        <v>1.0463600144875045</v>
      </c>
      <c r="CT8" s="236">
        <v>14</v>
      </c>
      <c r="CU8" s="248"/>
      <c r="CV8" s="233"/>
      <c r="CW8" s="242">
        <f t="shared" si="13"/>
        <v>0</v>
      </c>
      <c r="CX8" s="243">
        <f t="shared" si="14"/>
        <v>0</v>
      </c>
      <c r="CY8" s="236"/>
      <c r="CZ8" s="248">
        <v>38</v>
      </c>
      <c r="DA8" s="233">
        <v>20</v>
      </c>
      <c r="DB8" s="242">
        <f t="shared" si="15"/>
        <v>38.333333333333336</v>
      </c>
      <c r="DC8" s="243">
        <f t="shared" ref="DC8:DC67" si="42">DB8/$AT8</f>
        <v>0.83303151032234701</v>
      </c>
      <c r="DD8" s="236">
        <v>12</v>
      </c>
      <c r="DE8" s="382"/>
      <c r="DF8" s="248"/>
      <c r="DG8" s="233"/>
      <c r="DH8" s="242">
        <f t="shared" si="16"/>
        <v>0</v>
      </c>
      <c r="DI8" s="243">
        <f t="shared" ref="DI8:DI67" si="43">DH8/$AT8</f>
        <v>0</v>
      </c>
      <c r="DJ8" s="236"/>
      <c r="DK8" s="185"/>
      <c r="DL8" s="278"/>
      <c r="DM8" s="399"/>
      <c r="DN8" s="207">
        <f t="shared" ref="DN8:DN67" si="44">DK8+DL8/60</f>
        <v>0</v>
      </c>
      <c r="DO8" s="243">
        <f t="shared" ref="DO8:DO67" si="45">DN8/$AT8</f>
        <v>0</v>
      </c>
      <c r="DP8" s="236"/>
      <c r="DQ8" s="281"/>
      <c r="DR8" s="185"/>
      <c r="DS8" s="278"/>
      <c r="DT8" s="207">
        <f t="shared" si="17"/>
        <v>0</v>
      </c>
      <c r="DU8" s="243">
        <f t="shared" ref="DU8:DU67" si="46">DT8/$AT8</f>
        <v>0</v>
      </c>
      <c r="DV8" s="236"/>
      <c r="DW8" s="281"/>
      <c r="DX8" s="182"/>
      <c r="DY8" s="185">
        <v>49</v>
      </c>
      <c r="DZ8" s="278">
        <v>6</v>
      </c>
      <c r="EA8" s="207">
        <f t="shared" si="18"/>
        <v>49.1</v>
      </c>
      <c r="EB8" s="243">
        <f t="shared" si="19"/>
        <v>1.0670047084389715</v>
      </c>
      <c r="EC8" s="236">
        <v>15</v>
      </c>
      <c r="ED8" s="281"/>
      <c r="EE8" s="182"/>
      <c r="EF8" s="185"/>
      <c r="EG8" s="278"/>
      <c r="EH8" s="207">
        <f t="shared" si="20"/>
        <v>0</v>
      </c>
      <c r="EI8" s="243">
        <f t="shared" ref="EI8:EI67" si="47">EH8/$AT8</f>
        <v>0</v>
      </c>
      <c r="EJ8" s="236"/>
      <c r="EK8" s="281"/>
      <c r="EL8" s="182"/>
      <c r="EM8" s="185"/>
      <c r="EN8" s="278"/>
      <c r="EO8" s="207">
        <f t="shared" si="21"/>
        <v>0</v>
      </c>
      <c r="EP8" s="243">
        <f t="shared" ref="EP8:EP67" si="48">EO8/$AT8</f>
        <v>0</v>
      </c>
      <c r="EQ8" s="236"/>
      <c r="ER8" s="281"/>
      <c r="ES8" s="182"/>
      <c r="ET8" s="185"/>
      <c r="EU8" s="278"/>
      <c r="EV8" s="207">
        <f t="shared" si="22"/>
        <v>0</v>
      </c>
      <c r="EW8" s="243">
        <f t="shared" ref="EW8:EW67" si="49">EV8/$AT8</f>
        <v>0</v>
      </c>
      <c r="EX8" s="236"/>
      <c r="EY8" s="281"/>
      <c r="EZ8" s="182"/>
      <c r="FA8" s="185"/>
      <c r="FB8" s="278"/>
      <c r="FC8" s="207">
        <f t="shared" si="23"/>
        <v>0</v>
      </c>
      <c r="FD8" s="243">
        <f>FB8/$AT8</f>
        <v>0</v>
      </c>
      <c r="FE8" s="236"/>
      <c r="FF8" s="281"/>
      <c r="FG8" s="182"/>
      <c r="FH8" s="185"/>
      <c r="FI8" s="278"/>
      <c r="FJ8" s="207">
        <f t="shared" ref="FJ8:FJ67" si="50">FH8+FI8/60</f>
        <v>0</v>
      </c>
      <c r="FK8" s="243">
        <f t="shared" ref="FK8:FK9" si="51">FI8/$AT8</f>
        <v>0</v>
      </c>
      <c r="FL8" s="236"/>
      <c r="FM8" s="185"/>
      <c r="FN8" s="278"/>
      <c r="FO8" s="207">
        <f t="shared" si="24"/>
        <v>0</v>
      </c>
      <c r="FP8" s="243">
        <f t="shared" ref="FP8:FP67" si="52">FO8/$AT8</f>
        <v>0</v>
      </c>
      <c r="FQ8" s="236"/>
      <c r="FR8" s="281"/>
      <c r="FS8" s="182"/>
      <c r="FT8" s="185"/>
      <c r="FU8" s="278"/>
      <c r="FV8" s="207">
        <f t="shared" si="25"/>
        <v>0</v>
      </c>
      <c r="FW8" s="243">
        <f t="shared" ref="FW8:FW67" si="53">FV8/$AT8</f>
        <v>0</v>
      </c>
      <c r="FX8" s="236"/>
      <c r="FY8" s="236"/>
      <c r="FZ8" s="281"/>
      <c r="GA8" s="182"/>
      <c r="GB8" s="185"/>
      <c r="GC8" s="278"/>
      <c r="GD8" s="207">
        <f t="shared" si="26"/>
        <v>0</v>
      </c>
      <c r="GE8" s="243">
        <f t="shared" si="27"/>
        <v>0</v>
      </c>
      <c r="GF8" s="236"/>
      <c r="GG8" s="281"/>
      <c r="GH8" s="182"/>
      <c r="GI8" s="185"/>
      <c r="GJ8" s="278"/>
      <c r="GK8" s="207">
        <f t="shared" si="28"/>
        <v>0</v>
      </c>
      <c r="GL8" s="243">
        <f t="shared" si="29"/>
        <v>0</v>
      </c>
      <c r="GM8" s="236"/>
      <c r="GN8" s="281"/>
      <c r="GO8" s="182"/>
      <c r="GQ8" s="388" t="s">
        <v>647</v>
      </c>
    </row>
    <row r="9" spans="1:199" ht="15.75" thickBot="1" x14ac:dyDescent="0.3">
      <c r="A9" s="7" t="s">
        <v>87</v>
      </c>
      <c r="B9" s="8" t="s">
        <v>91</v>
      </c>
      <c r="C9" s="14"/>
      <c r="D9" s="111"/>
      <c r="E9" s="14" t="s">
        <v>4</v>
      </c>
      <c r="F9" s="14"/>
      <c r="G9" s="14"/>
      <c r="H9" s="14"/>
      <c r="I9" s="14"/>
      <c r="J9" s="138"/>
      <c r="K9" s="14"/>
      <c r="L9" s="152"/>
      <c r="M9" s="14" t="str">
        <f t="shared" si="0"/>
        <v/>
      </c>
      <c r="N9" s="14" t="str">
        <f t="shared" si="30"/>
        <v/>
      </c>
      <c r="O9" s="14" t="str">
        <f t="shared" si="31"/>
        <v/>
      </c>
      <c r="P9" s="14" t="str">
        <f t="shared" si="32"/>
        <v/>
      </c>
      <c r="Q9" s="14" t="str">
        <f t="shared" si="33"/>
        <v/>
      </c>
      <c r="R9" s="14" t="str">
        <f t="shared" si="34"/>
        <v/>
      </c>
      <c r="S9" s="14" t="str">
        <f t="shared" si="35"/>
        <v/>
      </c>
      <c r="T9" s="14" t="str">
        <f t="shared" si="36"/>
        <v/>
      </c>
      <c r="U9" s="14" t="str">
        <f t="shared" si="37"/>
        <v/>
      </c>
      <c r="V9" s="14" t="str">
        <f t="shared" si="38"/>
        <v/>
      </c>
      <c r="W9" s="14" t="str">
        <f t="shared" si="39"/>
        <v/>
      </c>
      <c r="X9" s="14" t="str">
        <f t="shared" si="40"/>
        <v/>
      </c>
      <c r="Y9" s="14"/>
      <c r="Z9" s="14"/>
      <c r="AA9" s="298"/>
      <c r="AB9" s="298"/>
      <c r="AC9" s="298"/>
      <c r="AD9" s="172">
        <f t="shared" si="1"/>
        <v>0</v>
      </c>
      <c r="AE9" s="54" t="e">
        <f t="shared" ca="1" si="2"/>
        <v>#REF!</v>
      </c>
      <c r="AF9" s="6"/>
      <c r="AG9" s="27"/>
      <c r="AH9" s="27"/>
      <c r="AI9" s="27"/>
      <c r="AJ9" s="28"/>
      <c r="AK9" s="6"/>
      <c r="AL9" s="6"/>
      <c r="AM9" s="6" t="e">
        <f t="shared" ca="1" si="3"/>
        <v>#REF!</v>
      </c>
      <c r="AN9" s="6"/>
      <c r="AO9" s="6">
        <f>COUNT(F9:X9)</f>
        <v>0</v>
      </c>
      <c r="AP9" s="6">
        <f>COUNT(F9:AC9)</f>
        <v>0</v>
      </c>
      <c r="AQ9" s="20" t="s">
        <v>4</v>
      </c>
      <c r="AR9" s="345"/>
      <c r="AS9" s="345"/>
      <c r="AT9" s="335">
        <v>99</v>
      </c>
      <c r="AU9" s="97"/>
      <c r="AV9" s="193"/>
      <c r="AW9" s="160"/>
      <c r="AX9" s="97"/>
      <c r="AY9" s="101"/>
      <c r="AZ9" s="50"/>
      <c r="BA9" s="87"/>
      <c r="BB9" s="97"/>
      <c r="BC9" s="101"/>
      <c r="BD9" s="50"/>
      <c r="BE9" s="160"/>
      <c r="BF9" s="97"/>
      <c r="BG9" s="101"/>
      <c r="BH9" s="50"/>
      <c r="BI9" s="160"/>
      <c r="BJ9" s="207"/>
      <c r="BK9" s="101"/>
      <c r="BL9" s="50"/>
      <c r="BM9" s="160"/>
      <c r="BN9" s="207"/>
      <c r="BO9" s="101"/>
      <c r="BP9" s="50"/>
      <c r="BQ9" s="160"/>
      <c r="BR9" s="207"/>
      <c r="BS9" s="101"/>
      <c r="BT9" s="50"/>
      <c r="BU9" s="160"/>
      <c r="BV9" s="207">
        <f t="shared" si="4"/>
        <v>0</v>
      </c>
      <c r="BW9" s="185"/>
      <c r="BX9" s="278"/>
      <c r="BY9" s="281"/>
      <c r="BZ9" s="160"/>
      <c r="CA9" s="248"/>
      <c r="CB9" s="233"/>
      <c r="CC9" s="242">
        <f t="shared" si="5"/>
        <v>0</v>
      </c>
      <c r="CD9" s="243">
        <f t="shared" si="6"/>
        <v>0</v>
      </c>
      <c r="CE9" s="236"/>
      <c r="CF9" s="248"/>
      <c r="CG9" s="233"/>
      <c r="CH9" s="242">
        <f t="shared" si="7"/>
        <v>0</v>
      </c>
      <c r="CI9" s="243">
        <f t="shared" si="8"/>
        <v>0</v>
      </c>
      <c r="CJ9" s="236"/>
      <c r="CK9" s="248"/>
      <c r="CL9" s="233"/>
      <c r="CM9" s="242">
        <f t="shared" si="9"/>
        <v>0</v>
      </c>
      <c r="CN9" s="243">
        <f t="shared" si="10"/>
        <v>0</v>
      </c>
      <c r="CO9" s="236"/>
      <c r="CP9" s="248"/>
      <c r="CQ9" s="233"/>
      <c r="CR9" s="242">
        <f t="shared" si="11"/>
        <v>0</v>
      </c>
      <c r="CS9" s="243">
        <f t="shared" si="12"/>
        <v>0</v>
      </c>
      <c r="CT9" s="236"/>
      <c r="CU9" s="248"/>
      <c r="CV9" s="233"/>
      <c r="CW9" s="242">
        <f t="shared" si="13"/>
        <v>0</v>
      </c>
      <c r="CX9" s="243">
        <f t="shared" si="14"/>
        <v>0</v>
      </c>
      <c r="CY9" s="236"/>
      <c r="CZ9" s="248"/>
      <c r="DA9" s="233"/>
      <c r="DB9" s="242">
        <f t="shared" si="15"/>
        <v>0</v>
      </c>
      <c r="DC9" s="243">
        <f t="shared" si="42"/>
        <v>0</v>
      </c>
      <c r="DD9" s="236"/>
      <c r="DE9" s="382"/>
      <c r="DF9" s="248"/>
      <c r="DG9" s="233"/>
      <c r="DH9" s="242">
        <f t="shared" si="16"/>
        <v>0</v>
      </c>
      <c r="DI9" s="243">
        <f t="shared" si="43"/>
        <v>0</v>
      </c>
      <c r="DJ9" s="236"/>
      <c r="DK9" s="185"/>
      <c r="DL9" s="278"/>
      <c r="DM9" s="399"/>
      <c r="DN9" s="207">
        <f t="shared" si="44"/>
        <v>0</v>
      </c>
      <c r="DO9" s="243">
        <f t="shared" si="45"/>
        <v>0</v>
      </c>
      <c r="DP9" s="236"/>
      <c r="DQ9" s="281"/>
      <c r="DR9" s="185"/>
      <c r="DS9" s="185"/>
      <c r="DT9" s="207">
        <f t="shared" si="17"/>
        <v>0</v>
      </c>
      <c r="DU9" s="243">
        <f t="shared" si="46"/>
        <v>0</v>
      </c>
      <c r="DV9" s="236"/>
      <c r="DW9" s="281"/>
      <c r="DX9" s="160"/>
      <c r="DY9" s="185"/>
      <c r="DZ9" s="185"/>
      <c r="EA9" s="207">
        <f t="shared" si="18"/>
        <v>0</v>
      </c>
      <c r="EB9" s="243">
        <f t="shared" si="19"/>
        <v>0</v>
      </c>
      <c r="EC9" s="236"/>
      <c r="ED9" s="281"/>
      <c r="EE9" s="160"/>
      <c r="EF9" s="185"/>
      <c r="EG9" s="185"/>
      <c r="EH9" s="207">
        <f t="shared" si="20"/>
        <v>0</v>
      </c>
      <c r="EI9" s="243">
        <f t="shared" si="47"/>
        <v>0</v>
      </c>
      <c r="EJ9" s="236"/>
      <c r="EK9" s="281"/>
      <c r="EL9" s="160"/>
      <c r="EM9" s="185"/>
      <c r="EN9" s="185"/>
      <c r="EO9" s="207">
        <f t="shared" si="21"/>
        <v>0</v>
      </c>
      <c r="EP9" s="243">
        <f t="shared" si="48"/>
        <v>0</v>
      </c>
      <c r="EQ9" s="236"/>
      <c r="ER9" s="281"/>
      <c r="ES9" s="160"/>
      <c r="ET9" s="185"/>
      <c r="EU9" s="185"/>
      <c r="EV9" s="207">
        <f t="shared" si="22"/>
        <v>0</v>
      </c>
      <c r="EW9" s="243">
        <f t="shared" si="49"/>
        <v>0</v>
      </c>
      <c r="EX9" s="236"/>
      <c r="EY9" s="281"/>
      <c r="EZ9" s="160"/>
      <c r="FA9" s="185"/>
      <c r="FB9" s="185"/>
      <c r="FC9" s="207">
        <f t="shared" si="23"/>
        <v>0</v>
      </c>
      <c r="FD9" s="243">
        <f>FC9/$AT9</f>
        <v>0</v>
      </c>
      <c r="FE9" s="236"/>
      <c r="FF9" s="281"/>
      <c r="FG9" s="160"/>
      <c r="FH9" s="185"/>
      <c r="FI9" s="185"/>
      <c r="FJ9" s="207">
        <f t="shared" si="50"/>
        <v>0</v>
      </c>
      <c r="FK9" s="243">
        <f t="shared" si="51"/>
        <v>0</v>
      </c>
      <c r="FL9" s="236"/>
      <c r="FM9" s="185"/>
      <c r="FN9" s="185"/>
      <c r="FO9" s="207">
        <f t="shared" si="24"/>
        <v>0</v>
      </c>
      <c r="FP9" s="243">
        <f t="shared" si="52"/>
        <v>0</v>
      </c>
      <c r="FQ9" s="236"/>
      <c r="FR9" s="281"/>
      <c r="FS9" s="160"/>
      <c r="FT9" s="185"/>
      <c r="FU9" s="185"/>
      <c r="FV9" s="207">
        <f t="shared" si="25"/>
        <v>0</v>
      </c>
      <c r="FW9" s="243">
        <f t="shared" si="53"/>
        <v>0</v>
      </c>
      <c r="FX9" s="236"/>
      <c r="FY9" s="236"/>
      <c r="FZ9" s="281"/>
      <c r="GA9" s="160"/>
      <c r="GB9" s="185"/>
      <c r="GC9" s="185"/>
      <c r="GD9" s="207">
        <f t="shared" si="26"/>
        <v>0</v>
      </c>
      <c r="GE9" s="243">
        <f t="shared" si="27"/>
        <v>0</v>
      </c>
      <c r="GF9" s="236"/>
      <c r="GG9" s="281"/>
      <c r="GH9" s="160"/>
      <c r="GI9" s="185"/>
      <c r="GJ9" s="185"/>
      <c r="GK9" s="207">
        <f t="shared" si="28"/>
        <v>0</v>
      </c>
      <c r="GL9" s="243">
        <f t="shared" si="29"/>
        <v>0</v>
      </c>
      <c r="GM9" s="236"/>
      <c r="GN9" s="281"/>
      <c r="GO9" s="160"/>
      <c r="GQ9" s="388"/>
    </row>
    <row r="10" spans="1:199" ht="15.75" thickBot="1" x14ac:dyDescent="0.3">
      <c r="A10" s="271" t="s">
        <v>76</v>
      </c>
      <c r="B10" s="13" t="s">
        <v>89</v>
      </c>
      <c r="C10" s="14"/>
      <c r="D10" s="111"/>
      <c r="E10" s="14" t="s">
        <v>4</v>
      </c>
      <c r="F10" s="14"/>
      <c r="G10" s="14"/>
      <c r="H10" s="14"/>
      <c r="I10" s="14">
        <v>15</v>
      </c>
      <c r="J10" s="14"/>
      <c r="K10" s="14"/>
      <c r="L10" s="152"/>
      <c r="M10" s="14">
        <f t="shared" si="0"/>
        <v>14</v>
      </c>
      <c r="N10" s="14" t="str">
        <f t="shared" si="30"/>
        <v/>
      </c>
      <c r="O10" s="14" t="str">
        <f t="shared" si="31"/>
        <v/>
      </c>
      <c r="P10" s="14" t="str">
        <f t="shared" si="32"/>
        <v/>
      </c>
      <c r="Q10" s="14" t="str">
        <f t="shared" si="33"/>
        <v/>
      </c>
      <c r="R10" s="14" t="str">
        <f t="shared" si="34"/>
        <v/>
      </c>
      <c r="S10" s="14" t="str">
        <f t="shared" si="35"/>
        <v/>
      </c>
      <c r="T10" s="14" t="str">
        <f t="shared" si="36"/>
        <v/>
      </c>
      <c r="U10" s="14" t="str">
        <f t="shared" si="37"/>
        <v/>
      </c>
      <c r="V10" s="14" t="str">
        <f t="shared" si="38"/>
        <v/>
      </c>
      <c r="W10" s="14" t="str">
        <f t="shared" si="39"/>
        <v/>
      </c>
      <c r="X10" s="14" t="str">
        <f t="shared" si="40"/>
        <v/>
      </c>
      <c r="Y10" s="14"/>
      <c r="Z10" s="14">
        <v>12</v>
      </c>
      <c r="AA10" s="14">
        <f>$AT$1</f>
        <v>15</v>
      </c>
      <c r="AB10" s="298"/>
      <c r="AC10" s="14">
        <f>$AT$1</f>
        <v>15</v>
      </c>
      <c r="AD10" s="172">
        <f t="shared" si="1"/>
        <v>36</v>
      </c>
      <c r="AE10" s="54">
        <f t="shared" ca="1" si="2"/>
        <v>29</v>
      </c>
      <c r="AF10" s="6"/>
      <c r="AG10" s="27"/>
      <c r="AH10" s="27"/>
      <c r="AI10" s="27"/>
      <c r="AJ10" s="28"/>
      <c r="AK10" s="6"/>
      <c r="AL10" s="6"/>
      <c r="AM10" s="6">
        <f t="shared" ca="1" si="3"/>
        <v>42</v>
      </c>
      <c r="AN10" s="6">
        <f>SUM(F10:AC10)</f>
        <v>71</v>
      </c>
      <c r="AO10" s="6">
        <f>COUNT(F10:X10)</f>
        <v>2</v>
      </c>
      <c r="AP10" s="6">
        <f>COUNT(F10:AC10)</f>
        <v>5</v>
      </c>
      <c r="AQ10" s="20" t="s">
        <v>4</v>
      </c>
      <c r="AR10" s="346">
        <v>62</v>
      </c>
      <c r="AS10" s="346">
        <v>17</v>
      </c>
      <c r="AT10" s="355">
        <f t="shared" si="41"/>
        <v>62.283333333333331</v>
      </c>
      <c r="AU10" s="201">
        <v>62.29</v>
      </c>
      <c r="AV10" s="193">
        <v>62</v>
      </c>
      <c r="AW10" s="160">
        <v>17</v>
      </c>
      <c r="AX10" s="97"/>
      <c r="AY10" s="103"/>
      <c r="AZ10" s="50"/>
      <c r="BA10" s="87"/>
      <c r="BB10" s="97"/>
      <c r="BC10" s="103"/>
      <c r="BD10" s="50"/>
      <c r="BE10" s="160"/>
      <c r="BF10" s="97">
        <f t="shared" ref="BF10:BF23" si="54">BG10+BH10/60</f>
        <v>64.516666666666666</v>
      </c>
      <c r="BG10" s="165">
        <v>64</v>
      </c>
      <c r="BH10" s="50">
        <v>31</v>
      </c>
      <c r="BI10" s="215"/>
      <c r="BJ10" s="207"/>
      <c r="BK10" s="165"/>
      <c r="BL10" s="50"/>
      <c r="BM10" s="188"/>
      <c r="BN10" s="207"/>
      <c r="BO10" s="165"/>
      <c r="BP10" s="50"/>
      <c r="BQ10" s="188"/>
      <c r="BR10" s="207"/>
      <c r="BS10" s="165"/>
      <c r="BT10" s="50"/>
      <c r="BU10" s="188"/>
      <c r="BV10" s="207">
        <f t="shared" si="4"/>
        <v>153.4</v>
      </c>
      <c r="BW10" s="185">
        <v>153</v>
      </c>
      <c r="BX10" s="278">
        <v>24</v>
      </c>
      <c r="BY10" s="281"/>
      <c r="BZ10" s="188">
        <f>((BW10+(BX10/100))/(BG10+(BH10/100)))</f>
        <v>2.3828331519203858</v>
      </c>
      <c r="CA10" s="248"/>
      <c r="CB10" s="233"/>
      <c r="CC10" s="242">
        <f t="shared" si="5"/>
        <v>0</v>
      </c>
      <c r="CD10" s="243">
        <f t="shared" si="6"/>
        <v>0</v>
      </c>
      <c r="CE10" s="236"/>
      <c r="CF10" s="248"/>
      <c r="CG10" s="233"/>
      <c r="CH10" s="242">
        <f t="shared" si="7"/>
        <v>0</v>
      </c>
      <c r="CI10" s="243">
        <f t="shared" si="8"/>
        <v>0</v>
      </c>
      <c r="CJ10" s="236"/>
      <c r="CK10" s="248"/>
      <c r="CL10" s="233"/>
      <c r="CM10" s="242">
        <f t="shared" si="9"/>
        <v>0</v>
      </c>
      <c r="CN10" s="243">
        <f t="shared" si="10"/>
        <v>0</v>
      </c>
      <c r="CO10" s="236"/>
      <c r="CP10" s="248">
        <v>64</v>
      </c>
      <c r="CQ10" s="233">
        <v>31</v>
      </c>
      <c r="CR10" s="242">
        <f t="shared" si="11"/>
        <v>64.516666666666666</v>
      </c>
      <c r="CS10" s="243">
        <f t="shared" si="12"/>
        <v>1.0358576398180359</v>
      </c>
      <c r="CT10" s="236">
        <v>15</v>
      </c>
      <c r="CU10" s="248"/>
      <c r="CV10" s="233"/>
      <c r="CW10" s="242">
        <f t="shared" si="13"/>
        <v>0</v>
      </c>
      <c r="CX10" s="243">
        <f t="shared" si="14"/>
        <v>0</v>
      </c>
      <c r="CY10" s="236"/>
      <c r="CZ10" s="248"/>
      <c r="DA10" s="233"/>
      <c r="DB10" s="242">
        <f t="shared" si="15"/>
        <v>0</v>
      </c>
      <c r="DC10" s="243">
        <f t="shared" si="42"/>
        <v>0</v>
      </c>
      <c r="DD10" s="236"/>
      <c r="DE10" s="382"/>
      <c r="DF10" s="248"/>
      <c r="DG10" s="233"/>
      <c r="DH10" s="242">
        <f t="shared" si="16"/>
        <v>0</v>
      </c>
      <c r="DI10" s="243">
        <f t="shared" si="43"/>
        <v>0</v>
      </c>
      <c r="DJ10" s="236"/>
      <c r="DK10" s="185">
        <v>153</v>
      </c>
      <c r="DL10" s="278">
        <v>24</v>
      </c>
      <c r="DM10" s="399"/>
      <c r="DN10" s="207">
        <f t="shared" si="44"/>
        <v>153.4</v>
      </c>
      <c r="DO10" s="243">
        <f t="shared" si="45"/>
        <v>2.4629381857104633</v>
      </c>
      <c r="DP10" s="236">
        <v>14</v>
      </c>
      <c r="DQ10" s="281"/>
      <c r="DR10" s="185"/>
      <c r="DS10" s="185"/>
      <c r="DT10" s="207">
        <f t="shared" si="17"/>
        <v>0</v>
      </c>
      <c r="DU10" s="243">
        <f t="shared" si="46"/>
        <v>0</v>
      </c>
      <c r="DV10" s="236"/>
      <c r="DW10" s="281"/>
      <c r="DX10" s="188" t="e">
        <f>((DR10+(DS10/100))/(CZ10+(DA10/100)))</f>
        <v>#DIV/0!</v>
      </c>
      <c r="DY10" s="185"/>
      <c r="DZ10" s="185"/>
      <c r="EA10" s="207">
        <f t="shared" si="18"/>
        <v>0</v>
      </c>
      <c r="EB10" s="243">
        <f t="shared" si="19"/>
        <v>0</v>
      </c>
      <c r="EC10" s="236"/>
      <c r="ED10" s="281"/>
      <c r="EE10" s="188" t="e">
        <f>((DY10+(DZ10/100))/(DF10+(DG10/100)))</f>
        <v>#DIV/0!</v>
      </c>
      <c r="EF10" s="185"/>
      <c r="EG10" s="185"/>
      <c r="EH10" s="207">
        <f t="shared" si="20"/>
        <v>0</v>
      </c>
      <c r="EI10" s="243">
        <f t="shared" si="47"/>
        <v>0</v>
      </c>
      <c r="EJ10" s="236"/>
      <c r="EK10" s="281"/>
      <c r="EL10" s="188" t="e">
        <f>((EF10+(EG10/100))/(#REF!+(DK10/100)))</f>
        <v>#REF!</v>
      </c>
      <c r="EM10" s="185"/>
      <c r="EN10" s="185"/>
      <c r="EO10" s="207">
        <f t="shared" si="21"/>
        <v>0</v>
      </c>
      <c r="EP10" s="243">
        <f t="shared" si="48"/>
        <v>0</v>
      </c>
      <c r="EQ10" s="236"/>
      <c r="ER10" s="281"/>
      <c r="ES10" s="188" t="e">
        <f>((EM10+(EN10/100))/(#REF!+(DR10/100)))</f>
        <v>#REF!</v>
      </c>
      <c r="ET10" s="185"/>
      <c r="EU10" s="185"/>
      <c r="EV10" s="207">
        <f t="shared" si="22"/>
        <v>0</v>
      </c>
      <c r="EW10" s="243">
        <f t="shared" si="49"/>
        <v>0</v>
      </c>
      <c r="EX10" s="236"/>
      <c r="EY10" s="281"/>
      <c r="EZ10" s="188" t="e">
        <f>((ET10+(EU10/100))/(EA10+(DY10/100)))</f>
        <v>#DIV/0!</v>
      </c>
      <c r="FA10" s="185"/>
      <c r="FB10" s="185"/>
      <c r="FC10" s="207">
        <f t="shared" si="23"/>
        <v>0</v>
      </c>
      <c r="FD10" s="243">
        <f t="shared" ref="FD10:FD67" si="55">FC10/$AT10</f>
        <v>0</v>
      </c>
      <c r="FE10" s="236"/>
      <c r="FF10" s="281"/>
      <c r="FG10" s="188" t="e">
        <f>((FA10+(FB10/100))/(EH10+(EF10/100)))</f>
        <v>#DIV/0!</v>
      </c>
      <c r="FH10" s="185"/>
      <c r="FI10" s="185"/>
      <c r="FJ10" s="207">
        <f t="shared" si="50"/>
        <v>0</v>
      </c>
      <c r="FK10" s="243">
        <f>FJ10/$AT10</f>
        <v>0</v>
      </c>
      <c r="FL10" s="236"/>
      <c r="FM10" s="185"/>
      <c r="FN10" s="185"/>
      <c r="FO10" s="207">
        <f t="shared" si="24"/>
        <v>0</v>
      </c>
      <c r="FP10" s="243">
        <f t="shared" si="52"/>
        <v>0</v>
      </c>
      <c r="FQ10" s="236"/>
      <c r="FR10" s="281"/>
      <c r="FS10" s="188" t="e">
        <f>((FM10+(FN10/100))/(EV10+(ET10/100)))</f>
        <v>#DIV/0!</v>
      </c>
      <c r="FT10" s="185"/>
      <c r="FU10" s="185"/>
      <c r="FV10" s="207">
        <f t="shared" si="25"/>
        <v>0</v>
      </c>
      <c r="FW10" s="243">
        <f t="shared" si="53"/>
        <v>0</v>
      </c>
      <c r="FX10" s="236"/>
      <c r="FY10" s="236"/>
      <c r="FZ10" s="281"/>
      <c r="GA10" s="188" t="e">
        <f>((FT10+(FU10/100))/(FC10+(FA10/100)))</f>
        <v>#DIV/0!</v>
      </c>
      <c r="GB10" s="185"/>
      <c r="GC10" s="185"/>
      <c r="GD10" s="207">
        <f t="shared" si="26"/>
        <v>0</v>
      </c>
      <c r="GE10" s="243">
        <f t="shared" si="27"/>
        <v>0</v>
      </c>
      <c r="GF10" s="236"/>
      <c r="GG10" s="281"/>
      <c r="GH10" s="188" t="e">
        <f>((GB10+(GC10/100))/(FJ10+(FH10/100)))</f>
        <v>#DIV/0!</v>
      </c>
      <c r="GI10" s="185"/>
      <c r="GJ10" s="185"/>
      <c r="GK10" s="207">
        <f t="shared" si="28"/>
        <v>0</v>
      </c>
      <c r="GL10" s="243">
        <f t="shared" si="29"/>
        <v>0</v>
      </c>
      <c r="GM10" s="236"/>
      <c r="GN10" s="281"/>
      <c r="GO10" s="188" t="e">
        <f>((GI10+(GJ10/100))/(FO10+(FM10/100)))</f>
        <v>#DIV/0!</v>
      </c>
    </row>
    <row r="11" spans="1:199" ht="15.75" thickBot="1" x14ac:dyDescent="0.3">
      <c r="A11" s="271" t="s">
        <v>150</v>
      </c>
      <c r="B11" s="13" t="s">
        <v>151</v>
      </c>
      <c r="C11" s="14"/>
      <c r="D11" s="111"/>
      <c r="E11" s="14" t="s">
        <v>4</v>
      </c>
      <c r="F11" s="14">
        <v>13</v>
      </c>
      <c r="G11" s="14">
        <v>12</v>
      </c>
      <c r="H11" s="14"/>
      <c r="I11" s="14"/>
      <c r="J11" s="14"/>
      <c r="K11" s="14"/>
      <c r="L11" s="152"/>
      <c r="M11" s="14" t="str">
        <f t="shared" si="0"/>
        <v/>
      </c>
      <c r="N11" s="14">
        <f t="shared" si="30"/>
        <v>13</v>
      </c>
      <c r="O11" s="14" t="str">
        <f t="shared" si="31"/>
        <v/>
      </c>
      <c r="P11" s="14" t="str">
        <f t="shared" si="32"/>
        <v/>
      </c>
      <c r="Q11" s="14">
        <f t="shared" si="33"/>
        <v>12</v>
      </c>
      <c r="R11" s="14" t="str">
        <f t="shared" si="34"/>
        <v/>
      </c>
      <c r="S11" s="14" t="str">
        <f t="shared" si="35"/>
        <v/>
      </c>
      <c r="T11" s="14" t="str">
        <f t="shared" si="36"/>
        <v/>
      </c>
      <c r="U11" s="14" t="str">
        <f t="shared" si="37"/>
        <v/>
      </c>
      <c r="V11" s="14">
        <f t="shared" si="38"/>
        <v>14</v>
      </c>
      <c r="W11" s="14" t="str">
        <f t="shared" si="39"/>
        <v/>
      </c>
      <c r="X11" s="14" t="str">
        <f t="shared" si="40"/>
        <v/>
      </c>
      <c r="Y11" s="14"/>
      <c r="Z11" s="14">
        <f>$AT$1</f>
        <v>15</v>
      </c>
      <c r="AA11" s="298"/>
      <c r="AB11" s="298"/>
      <c r="AC11" s="298"/>
      <c r="AD11" s="172">
        <f t="shared" si="1"/>
        <v>15</v>
      </c>
      <c r="AE11" s="54">
        <f t="shared" ca="1" si="2"/>
        <v>64</v>
      </c>
      <c r="AF11" s="6"/>
      <c r="AG11" s="27"/>
      <c r="AH11" s="27"/>
      <c r="AI11" s="27"/>
      <c r="AJ11" s="28"/>
      <c r="AK11" s="6"/>
      <c r="AL11" s="6"/>
      <c r="AM11" s="6">
        <f t="shared" ca="1" si="3"/>
        <v>15</v>
      </c>
      <c r="AN11" s="6">
        <f>SUM(F11:AC11)</f>
        <v>79</v>
      </c>
      <c r="AO11" s="6">
        <f>COUNT(F11:X11)</f>
        <v>5</v>
      </c>
      <c r="AP11" s="6">
        <f>COUNT(F11:AC11)</f>
        <v>6</v>
      </c>
      <c r="AQ11" s="20" t="s">
        <v>4</v>
      </c>
      <c r="AR11" s="345">
        <v>48</v>
      </c>
      <c r="AS11" s="345">
        <v>30</v>
      </c>
      <c r="AT11" s="335">
        <f t="shared" si="41"/>
        <v>48.5</v>
      </c>
      <c r="AU11" s="97">
        <f t="shared" ref="AU11:AU59" si="56">AV11+AW11/60</f>
        <v>48.5</v>
      </c>
      <c r="AV11" s="193">
        <v>48</v>
      </c>
      <c r="AW11" s="160">
        <v>30</v>
      </c>
      <c r="AX11" s="180">
        <f t="shared" ref="AX11" si="57">AY11+AZ11/60</f>
        <v>54.416666666666664</v>
      </c>
      <c r="AY11" s="50">
        <v>54</v>
      </c>
      <c r="AZ11" s="50">
        <v>25</v>
      </c>
      <c r="BA11" s="87"/>
      <c r="BB11" s="97"/>
      <c r="BC11" s="50"/>
      <c r="BD11" s="50"/>
      <c r="BE11" s="160"/>
      <c r="BF11" s="97"/>
      <c r="BG11" s="50"/>
      <c r="BH11" s="50"/>
      <c r="BI11" s="160"/>
      <c r="BJ11" s="207"/>
      <c r="BK11" s="50"/>
      <c r="BL11" s="50"/>
      <c r="BM11" s="160"/>
      <c r="BN11" s="207"/>
      <c r="BO11" s="50"/>
      <c r="BP11" s="50"/>
      <c r="BQ11" s="160"/>
      <c r="BR11" s="207"/>
      <c r="BS11" s="50"/>
      <c r="BT11" s="50"/>
      <c r="BU11" s="160"/>
      <c r="BV11" s="207">
        <f t="shared" si="4"/>
        <v>0</v>
      </c>
      <c r="BW11" s="185"/>
      <c r="BX11" s="278"/>
      <c r="BY11" s="281"/>
      <c r="BZ11" s="188">
        <f t="shared" ref="BZ11:BZ17" si="58">((BW11+(BX11/100))/(AV11+(AW11/100)))</f>
        <v>0</v>
      </c>
      <c r="CA11" s="248"/>
      <c r="CB11" s="233"/>
      <c r="CC11" s="242">
        <f>CA11+CB11/60</f>
        <v>0</v>
      </c>
      <c r="CD11" s="243">
        <f t="shared" si="6"/>
        <v>0</v>
      </c>
      <c r="CE11" s="236">
        <v>13</v>
      </c>
      <c r="CF11" s="248">
        <v>54</v>
      </c>
      <c r="CG11" s="233">
        <v>25</v>
      </c>
      <c r="CH11" s="242">
        <f>CF11+CG11/60</f>
        <v>54.416666666666664</v>
      </c>
      <c r="CI11" s="243">
        <f t="shared" ref="CI11:CI32" si="59">CH11/AT11</f>
        <v>1.1219931271477663</v>
      </c>
      <c r="CJ11" s="236">
        <v>12</v>
      </c>
      <c r="CK11" s="248"/>
      <c r="CL11" s="233"/>
      <c r="CM11" s="242">
        <f>CK11+CL11/60</f>
        <v>0</v>
      </c>
      <c r="CN11" s="243">
        <f t="shared" si="10"/>
        <v>0</v>
      </c>
      <c r="CO11" s="236"/>
      <c r="CP11" s="248"/>
      <c r="CQ11" s="233"/>
      <c r="CR11" s="242">
        <f>CP11+CQ11/60</f>
        <v>0</v>
      </c>
      <c r="CS11" s="243">
        <f t="shared" si="12"/>
        <v>0</v>
      </c>
      <c r="CT11" s="236"/>
      <c r="CU11" s="248"/>
      <c r="CV11" s="233"/>
      <c r="CW11" s="242">
        <f>CU11+CV11/60</f>
        <v>0</v>
      </c>
      <c r="CX11" s="243">
        <f t="shared" si="14"/>
        <v>0</v>
      </c>
      <c r="CY11" s="236"/>
      <c r="CZ11" s="248"/>
      <c r="DA11" s="233"/>
      <c r="DB11" s="242">
        <f>CZ11+DA11/60</f>
        <v>0</v>
      </c>
      <c r="DC11" s="243">
        <f t="shared" si="42"/>
        <v>0</v>
      </c>
      <c r="DD11" s="236"/>
      <c r="DE11" s="382"/>
      <c r="DF11" s="248"/>
      <c r="DG11" s="233"/>
      <c r="DH11" s="242">
        <f>DF11+DG11/60</f>
        <v>0</v>
      </c>
      <c r="DI11" s="243">
        <f t="shared" si="43"/>
        <v>0</v>
      </c>
      <c r="DJ11" s="236"/>
      <c r="DK11" s="185"/>
      <c r="DL11" s="278"/>
      <c r="DM11" s="399"/>
      <c r="DN11" s="207">
        <f t="shared" si="44"/>
        <v>0</v>
      </c>
      <c r="DO11" s="243">
        <f t="shared" si="45"/>
        <v>0</v>
      </c>
      <c r="DP11" s="236"/>
      <c r="DQ11" s="281"/>
      <c r="DR11" s="185">
        <v>37</v>
      </c>
      <c r="DS11" s="185">
        <v>18</v>
      </c>
      <c r="DT11" s="207">
        <f t="shared" si="17"/>
        <v>37.299999999999997</v>
      </c>
      <c r="DU11" s="243">
        <f t="shared" si="46"/>
        <v>0.76907216494845354</v>
      </c>
      <c r="DV11" s="236">
        <v>13</v>
      </c>
      <c r="DW11" s="281"/>
      <c r="DX11" s="188" t="e">
        <f t="shared" ref="DX11:DX17" si="60">((DR11+(DS11/100))/(CO11+(CP11/100)))</f>
        <v>#DIV/0!</v>
      </c>
      <c r="DY11" s="185"/>
      <c r="DZ11" s="185"/>
      <c r="EA11" s="207">
        <f t="shared" si="18"/>
        <v>0</v>
      </c>
      <c r="EB11" s="243">
        <f t="shared" si="19"/>
        <v>0</v>
      </c>
      <c r="EC11" s="236"/>
      <c r="ED11" s="281"/>
      <c r="EE11" s="188" t="e">
        <f t="shared" ref="EE11:EE17" si="61">((DY11+(DZ11/100))/(CT11+(CU11/100)))</f>
        <v>#DIV/0!</v>
      </c>
      <c r="EF11" s="185"/>
      <c r="EG11" s="185"/>
      <c r="EH11" s="207">
        <f t="shared" si="20"/>
        <v>0</v>
      </c>
      <c r="EI11" s="243">
        <f t="shared" si="47"/>
        <v>0</v>
      </c>
      <c r="EJ11" s="236"/>
      <c r="EK11" s="281"/>
      <c r="EL11" s="188" t="e">
        <f t="shared" ref="EL11:EL17" si="62">((EF11+(EG11/100))/(CY11+(CZ11/100)))</f>
        <v>#DIV/0!</v>
      </c>
      <c r="EM11" s="185">
        <v>43</v>
      </c>
      <c r="EN11" s="185">
        <v>28</v>
      </c>
      <c r="EO11" s="207">
        <f t="shared" si="21"/>
        <v>43.466666666666669</v>
      </c>
      <c r="EP11" s="243">
        <f t="shared" si="48"/>
        <v>0.8962199312714777</v>
      </c>
      <c r="EQ11" s="236">
        <v>12</v>
      </c>
      <c r="ER11" s="281"/>
      <c r="ES11" s="188" t="e">
        <f t="shared" ref="ES11:ES17" si="63">((EM11+(EN11/100))/(DD11+(DF11/100)))</f>
        <v>#DIV/0!</v>
      </c>
      <c r="ET11" s="185"/>
      <c r="EU11" s="185"/>
      <c r="EV11" s="207">
        <f t="shared" si="22"/>
        <v>0</v>
      </c>
      <c r="EW11" s="243">
        <f t="shared" si="49"/>
        <v>0</v>
      </c>
      <c r="EX11" s="236"/>
      <c r="EY11" s="281"/>
      <c r="EZ11" s="188" t="e">
        <f>((ET11+(EU11/100))/(DJ11+(#REF!/100)))</f>
        <v>#REF!</v>
      </c>
      <c r="FA11" s="185"/>
      <c r="FB11" s="185"/>
      <c r="FC11" s="207">
        <f t="shared" si="23"/>
        <v>0</v>
      </c>
      <c r="FD11" s="243">
        <f t="shared" si="55"/>
        <v>0</v>
      </c>
      <c r="FE11" s="236"/>
      <c r="FF11" s="281"/>
      <c r="FG11" s="188" t="e">
        <f>((FA11+(FB11/100))/(#REF!+(#REF!/100)))</f>
        <v>#REF!</v>
      </c>
      <c r="FH11" s="185"/>
      <c r="FI11" s="185"/>
      <c r="FJ11" s="207">
        <f t="shared" si="50"/>
        <v>0</v>
      </c>
      <c r="FK11" s="243">
        <f t="shared" ref="FK11:FK67" si="64">FJ11/$AT11</f>
        <v>0</v>
      </c>
      <c r="FL11" s="236"/>
      <c r="FM11" s="185"/>
      <c r="FN11" s="185"/>
      <c r="FO11" s="207">
        <f t="shared" si="24"/>
        <v>0</v>
      </c>
      <c r="FP11" s="243">
        <f t="shared" si="52"/>
        <v>0</v>
      </c>
      <c r="FQ11" s="236"/>
      <c r="FR11" s="281"/>
      <c r="FS11" s="188" t="e">
        <f t="shared" ref="FS11:FS17" si="65">((FM11+(FN11/100))/(EE11+(EH11/100)))</f>
        <v>#DIV/0!</v>
      </c>
      <c r="FT11" s="185">
        <v>44</v>
      </c>
      <c r="FU11" s="185">
        <v>33</v>
      </c>
      <c r="FV11" s="207">
        <f t="shared" si="25"/>
        <v>44.55</v>
      </c>
      <c r="FW11" s="243">
        <f t="shared" si="53"/>
        <v>0.91855670103092779</v>
      </c>
      <c r="FX11" s="236">
        <v>14</v>
      </c>
      <c r="FY11" s="236">
        <v>14</v>
      </c>
      <c r="FZ11" s="281"/>
      <c r="GA11" s="188" t="e">
        <f t="shared" ref="GA11:GA17" si="66">((FT11+(FU11/100))/(EL11+(EO11/100)))</f>
        <v>#DIV/0!</v>
      </c>
      <c r="GB11" s="185"/>
      <c r="GC11" s="185"/>
      <c r="GD11" s="207">
        <f t="shared" si="26"/>
        <v>0</v>
      </c>
      <c r="GE11" s="243">
        <f t="shared" si="27"/>
        <v>0</v>
      </c>
      <c r="GF11" s="236"/>
      <c r="GG11" s="281"/>
      <c r="GH11" s="188" t="e">
        <f t="shared" ref="GH11:GH17" si="67">((GB11+(GC11/100))/(ES11+(EV11/100)))</f>
        <v>#DIV/0!</v>
      </c>
      <c r="GI11" s="185"/>
      <c r="GJ11" s="185"/>
      <c r="GK11" s="207">
        <f t="shared" si="28"/>
        <v>0</v>
      </c>
      <c r="GL11" s="243">
        <f t="shared" si="29"/>
        <v>0</v>
      </c>
      <c r="GM11" s="236"/>
      <c r="GN11" s="281"/>
      <c r="GO11" s="188" t="e">
        <f t="shared" ref="GO11:GO17" si="68">((GI11+(GJ11/100))/(EZ11+(FC11/100)))</f>
        <v>#REF!</v>
      </c>
      <c r="GQ11" s="388"/>
    </row>
    <row r="12" spans="1:199" ht="15.75" thickBot="1" x14ac:dyDescent="0.3">
      <c r="A12" s="129" t="s">
        <v>122</v>
      </c>
      <c r="B12" s="14" t="s">
        <v>125</v>
      </c>
      <c r="C12" s="14"/>
      <c r="D12" s="140"/>
      <c r="E12" s="14" t="s">
        <v>4</v>
      </c>
      <c r="F12" s="14"/>
      <c r="G12" s="14"/>
      <c r="H12" s="14"/>
      <c r="I12" s="14"/>
      <c r="J12" s="138"/>
      <c r="K12" s="14"/>
      <c r="L12" s="152"/>
      <c r="M12" s="14" t="str">
        <f t="shared" ref="M12:M34" si="69">IF(DP12&lt;&gt;"",DP12,"")</f>
        <v/>
      </c>
      <c r="N12" s="14" t="str">
        <f t="shared" si="30"/>
        <v/>
      </c>
      <c r="O12" s="14" t="str">
        <f t="shared" si="31"/>
        <v/>
      </c>
      <c r="P12" s="14" t="str">
        <f t="shared" si="32"/>
        <v/>
      </c>
      <c r="Q12" s="14">
        <f t="shared" si="33"/>
        <v>13</v>
      </c>
      <c r="R12" s="14" t="str">
        <f t="shared" si="34"/>
        <v/>
      </c>
      <c r="S12" s="14" t="str">
        <f t="shared" si="35"/>
        <v/>
      </c>
      <c r="T12" s="14" t="str">
        <f t="shared" si="36"/>
        <v/>
      </c>
      <c r="U12" s="14" t="str">
        <f t="shared" si="37"/>
        <v/>
      </c>
      <c r="V12" s="14" t="str">
        <f t="shared" si="38"/>
        <v/>
      </c>
      <c r="W12" s="14" t="str">
        <f t="shared" si="39"/>
        <v/>
      </c>
      <c r="X12" s="14" t="str">
        <f t="shared" si="40"/>
        <v/>
      </c>
      <c r="Y12" s="14"/>
      <c r="Z12" s="14">
        <f>$AT$1</f>
        <v>15</v>
      </c>
      <c r="AA12" s="298"/>
      <c r="AB12" s="298"/>
      <c r="AC12" s="298"/>
      <c r="AD12" s="172">
        <f t="shared" si="1"/>
        <v>15</v>
      </c>
      <c r="AE12" s="54">
        <f t="shared" ca="1" si="2"/>
        <v>13</v>
      </c>
      <c r="AF12" s="6"/>
      <c r="AG12" s="27"/>
      <c r="AH12" s="27"/>
      <c r="AI12" s="27"/>
      <c r="AJ12" s="28"/>
      <c r="AK12" s="6"/>
      <c r="AL12" s="6"/>
      <c r="AM12" s="6">
        <f t="shared" ca="1" si="3"/>
        <v>15</v>
      </c>
      <c r="AN12" s="6">
        <f>SUM(F12:AC12)</f>
        <v>28</v>
      </c>
      <c r="AO12" s="6">
        <f>COUNT(F12:X12)</f>
        <v>1</v>
      </c>
      <c r="AP12" s="6">
        <f>COUNT(F12:AC12)</f>
        <v>2</v>
      </c>
      <c r="AQ12" s="20" t="s">
        <v>4</v>
      </c>
      <c r="AR12" s="345"/>
      <c r="AS12" s="345"/>
      <c r="AT12" s="335">
        <v>99</v>
      </c>
      <c r="AU12" s="97"/>
      <c r="AV12" s="193"/>
      <c r="AW12" s="160"/>
      <c r="AX12" s="180"/>
      <c r="AY12" s="50"/>
      <c r="AZ12" s="50"/>
      <c r="BA12" s="87"/>
      <c r="BB12" s="97"/>
      <c r="BC12" s="50"/>
      <c r="BD12" s="50"/>
      <c r="BE12" s="160"/>
      <c r="BF12" s="97"/>
      <c r="BG12" s="50"/>
      <c r="BH12" s="50"/>
      <c r="BI12" s="160"/>
      <c r="BJ12" s="207"/>
      <c r="BK12" s="50"/>
      <c r="BL12" s="50"/>
      <c r="BM12" s="160"/>
      <c r="BN12" s="207"/>
      <c r="BO12" s="50"/>
      <c r="BP12" s="50"/>
      <c r="BQ12" s="160"/>
      <c r="BR12" s="207"/>
      <c r="BS12" s="50"/>
      <c r="BT12" s="50"/>
      <c r="BU12" s="160"/>
      <c r="BV12" s="207">
        <f t="shared" si="4"/>
        <v>0</v>
      </c>
      <c r="BW12" s="185"/>
      <c r="BX12" s="278"/>
      <c r="BY12" s="281"/>
      <c r="BZ12" s="188" t="e">
        <f t="shared" si="58"/>
        <v>#DIV/0!</v>
      </c>
      <c r="CA12" s="248"/>
      <c r="CB12" s="233"/>
      <c r="CC12" s="242">
        <f t="shared" ref="CC12:CC32" si="70">CA12+CB12/60</f>
        <v>0</v>
      </c>
      <c r="CD12" s="243">
        <f t="shared" si="6"/>
        <v>0</v>
      </c>
      <c r="CE12" s="236"/>
      <c r="CF12" s="248"/>
      <c r="CG12" s="233"/>
      <c r="CH12" s="242">
        <f t="shared" ref="CH12:CH32" si="71">CF12+CG12/60</f>
        <v>0</v>
      </c>
      <c r="CI12" s="243">
        <f t="shared" si="59"/>
        <v>0</v>
      </c>
      <c r="CJ12" s="236"/>
      <c r="CK12" s="248"/>
      <c r="CL12" s="233"/>
      <c r="CM12" s="242">
        <f t="shared" ref="CM12:CM32" si="72">CK12+CL12/60</f>
        <v>0</v>
      </c>
      <c r="CN12" s="243">
        <f t="shared" si="10"/>
        <v>0</v>
      </c>
      <c r="CO12" s="236"/>
      <c r="CP12" s="248"/>
      <c r="CQ12" s="233"/>
      <c r="CR12" s="242">
        <f t="shared" ref="CR12:CR32" si="73">CP12+CQ12/60</f>
        <v>0</v>
      </c>
      <c r="CS12" s="243">
        <f t="shared" si="12"/>
        <v>0</v>
      </c>
      <c r="CT12" s="236"/>
      <c r="CU12" s="248"/>
      <c r="CV12" s="233"/>
      <c r="CW12" s="242">
        <f t="shared" ref="CW12:CW32" si="74">CU12+CV12/60</f>
        <v>0</v>
      </c>
      <c r="CX12" s="243">
        <f t="shared" si="14"/>
        <v>0</v>
      </c>
      <c r="CY12" s="236"/>
      <c r="CZ12" s="248"/>
      <c r="DA12" s="233"/>
      <c r="DB12" s="242">
        <f t="shared" ref="DB12:DB32" si="75">CZ12+DA12/60</f>
        <v>0</v>
      </c>
      <c r="DC12" s="243">
        <f t="shared" si="42"/>
        <v>0</v>
      </c>
      <c r="DD12" s="236"/>
      <c r="DE12" s="382"/>
      <c r="DF12" s="248"/>
      <c r="DG12" s="233"/>
      <c r="DH12" s="242">
        <f t="shared" ref="DH12:DH32" si="76">DF12+DG12/60</f>
        <v>0</v>
      </c>
      <c r="DI12" s="243">
        <f t="shared" si="43"/>
        <v>0</v>
      </c>
      <c r="DJ12" s="236"/>
      <c r="DK12" s="185"/>
      <c r="DL12" s="278"/>
      <c r="DM12" s="399"/>
      <c r="DN12" s="207">
        <f t="shared" si="44"/>
        <v>0</v>
      </c>
      <c r="DO12" s="243">
        <f t="shared" si="45"/>
        <v>0</v>
      </c>
      <c r="DP12" s="236"/>
      <c r="DQ12" s="281"/>
      <c r="DR12" s="185"/>
      <c r="DS12" s="185"/>
      <c r="DT12" s="207">
        <f t="shared" si="17"/>
        <v>0</v>
      </c>
      <c r="DU12" s="243">
        <f t="shared" si="46"/>
        <v>0</v>
      </c>
      <c r="DV12" s="236"/>
      <c r="DW12" s="281"/>
      <c r="DX12" s="188" t="e">
        <f t="shared" si="60"/>
        <v>#DIV/0!</v>
      </c>
      <c r="DY12" s="185"/>
      <c r="DZ12" s="185"/>
      <c r="EA12" s="207">
        <f t="shared" si="18"/>
        <v>0</v>
      </c>
      <c r="EB12" s="243">
        <f t="shared" si="19"/>
        <v>0</v>
      </c>
      <c r="EC12" s="236"/>
      <c r="ED12" s="281"/>
      <c r="EE12" s="188" t="e">
        <f t="shared" si="61"/>
        <v>#DIV/0!</v>
      </c>
      <c r="EF12" s="185"/>
      <c r="EG12" s="185"/>
      <c r="EH12" s="207">
        <f t="shared" si="20"/>
        <v>0</v>
      </c>
      <c r="EI12" s="243">
        <f t="shared" si="47"/>
        <v>0</v>
      </c>
      <c r="EJ12" s="236"/>
      <c r="EK12" s="281"/>
      <c r="EL12" s="188" t="e">
        <f t="shared" si="62"/>
        <v>#DIV/0!</v>
      </c>
      <c r="EM12" s="185">
        <v>54</v>
      </c>
      <c r="EN12" s="185">
        <v>57</v>
      </c>
      <c r="EO12" s="207">
        <f t="shared" si="21"/>
        <v>54.95</v>
      </c>
      <c r="EP12" s="243">
        <f t="shared" si="48"/>
        <v>0.55505050505050513</v>
      </c>
      <c r="EQ12" s="236">
        <v>13</v>
      </c>
      <c r="ER12" s="281"/>
      <c r="ES12" s="188" t="e">
        <f t="shared" si="63"/>
        <v>#DIV/0!</v>
      </c>
      <c r="ET12" s="185"/>
      <c r="EU12" s="185"/>
      <c r="EV12" s="207">
        <f t="shared" si="22"/>
        <v>0</v>
      </c>
      <c r="EW12" s="243">
        <f t="shared" si="49"/>
        <v>0</v>
      </c>
      <c r="EX12" s="236"/>
      <c r="EY12" s="281"/>
      <c r="EZ12" s="188" t="e">
        <f>((ET12+(EU12/100))/(DJ12+(#REF!/100)))</f>
        <v>#REF!</v>
      </c>
      <c r="FA12" s="185"/>
      <c r="FB12" s="185"/>
      <c r="FC12" s="207">
        <f t="shared" si="23"/>
        <v>0</v>
      </c>
      <c r="FD12" s="243">
        <f t="shared" si="55"/>
        <v>0</v>
      </c>
      <c r="FE12" s="236"/>
      <c r="FF12" s="281"/>
      <c r="FG12" s="188" t="e">
        <f>((FA12+(FB12/100))/(#REF!+(#REF!/100)))</f>
        <v>#REF!</v>
      </c>
      <c r="FH12" s="185"/>
      <c r="FI12" s="185"/>
      <c r="FJ12" s="207">
        <f t="shared" si="50"/>
        <v>0</v>
      </c>
      <c r="FK12" s="243">
        <f t="shared" si="64"/>
        <v>0</v>
      </c>
      <c r="FL12" s="236"/>
      <c r="FM12" s="185"/>
      <c r="FN12" s="185"/>
      <c r="FO12" s="207">
        <f t="shared" si="24"/>
        <v>0</v>
      </c>
      <c r="FP12" s="243">
        <f t="shared" si="52"/>
        <v>0</v>
      </c>
      <c r="FQ12" s="236"/>
      <c r="FR12" s="281"/>
      <c r="FS12" s="188" t="e">
        <f t="shared" si="65"/>
        <v>#DIV/0!</v>
      </c>
      <c r="FT12" s="185"/>
      <c r="FU12" s="185"/>
      <c r="FV12" s="207">
        <f t="shared" si="25"/>
        <v>0</v>
      </c>
      <c r="FW12" s="243">
        <f t="shared" si="53"/>
        <v>0</v>
      </c>
      <c r="FX12" s="236"/>
      <c r="FY12" s="236"/>
      <c r="FZ12" s="281"/>
      <c r="GA12" s="188" t="e">
        <f t="shared" si="66"/>
        <v>#DIV/0!</v>
      </c>
      <c r="GB12" s="185"/>
      <c r="GC12" s="185"/>
      <c r="GD12" s="207">
        <f t="shared" si="26"/>
        <v>0</v>
      </c>
      <c r="GE12" s="243">
        <f t="shared" si="27"/>
        <v>0</v>
      </c>
      <c r="GF12" s="236"/>
      <c r="GG12" s="281"/>
      <c r="GH12" s="188" t="e">
        <f t="shared" si="67"/>
        <v>#DIV/0!</v>
      </c>
      <c r="GI12" s="185"/>
      <c r="GJ12" s="185"/>
      <c r="GK12" s="207">
        <f t="shared" si="28"/>
        <v>0</v>
      </c>
      <c r="GL12" s="243">
        <f t="shared" si="29"/>
        <v>0</v>
      </c>
      <c r="GM12" s="236"/>
      <c r="GN12" s="281"/>
      <c r="GO12" s="188" t="e">
        <f t="shared" si="68"/>
        <v>#REF!</v>
      </c>
      <c r="GQ12" s="389"/>
    </row>
    <row r="13" spans="1:199" ht="15.75" thickBot="1" x14ac:dyDescent="0.3">
      <c r="A13" s="271" t="s">
        <v>74</v>
      </c>
      <c r="B13" s="13" t="s">
        <v>127</v>
      </c>
      <c r="C13" s="14"/>
      <c r="D13" s="111"/>
      <c r="E13" s="14" t="s">
        <v>4</v>
      </c>
      <c r="F13" s="14"/>
      <c r="G13" s="14"/>
      <c r="H13" s="14"/>
      <c r="I13" s="14"/>
      <c r="J13" s="14">
        <v>14</v>
      </c>
      <c r="K13" s="14"/>
      <c r="L13" s="152"/>
      <c r="M13" s="14" t="str">
        <f t="shared" si="69"/>
        <v/>
      </c>
      <c r="N13" s="14" t="str">
        <f t="shared" si="30"/>
        <v/>
      </c>
      <c r="O13" s="14" t="str">
        <f t="shared" si="31"/>
        <v/>
      </c>
      <c r="P13" s="14" t="str">
        <f t="shared" si="32"/>
        <v/>
      </c>
      <c r="Q13" s="14" t="str">
        <f t="shared" si="33"/>
        <v/>
      </c>
      <c r="R13" s="14" t="str">
        <f t="shared" si="34"/>
        <v/>
      </c>
      <c r="S13" s="14" t="str">
        <f t="shared" si="35"/>
        <v/>
      </c>
      <c r="T13" s="14">
        <f t="shared" si="36"/>
        <v>14</v>
      </c>
      <c r="U13" s="14" t="str">
        <f t="shared" si="37"/>
        <v/>
      </c>
      <c r="V13" s="14" t="str">
        <f t="shared" si="38"/>
        <v/>
      </c>
      <c r="W13" s="14" t="str">
        <f t="shared" si="39"/>
        <v/>
      </c>
      <c r="X13" s="14" t="str">
        <f t="shared" si="40"/>
        <v/>
      </c>
      <c r="Y13" s="14"/>
      <c r="Z13" s="14">
        <f>$AT$1</f>
        <v>15</v>
      </c>
      <c r="AA13" s="298"/>
      <c r="AB13" s="298"/>
      <c r="AC13" s="298"/>
      <c r="AD13" s="172">
        <f t="shared" si="1"/>
        <v>15</v>
      </c>
      <c r="AE13" s="54">
        <f t="shared" ca="1" si="2"/>
        <v>28</v>
      </c>
      <c r="AF13" s="6"/>
      <c r="AG13" s="27"/>
      <c r="AH13" s="27"/>
      <c r="AI13" s="27"/>
      <c r="AJ13" s="28"/>
      <c r="AK13" s="6"/>
      <c r="AL13" s="6"/>
      <c r="AM13" s="6">
        <f t="shared" ca="1" si="3"/>
        <v>15</v>
      </c>
      <c r="AN13" s="6">
        <f>SUM(F13:AC13)</f>
        <v>43</v>
      </c>
      <c r="AO13" s="6">
        <f>COUNT(F13:X13)</f>
        <v>2</v>
      </c>
      <c r="AP13" s="6">
        <f>COUNT(F13:AC13)</f>
        <v>3</v>
      </c>
      <c r="AQ13" s="20" t="s">
        <v>4</v>
      </c>
      <c r="AR13" s="347">
        <v>54</v>
      </c>
      <c r="AS13" s="347">
        <v>55</v>
      </c>
      <c r="AT13" s="392">
        <f t="shared" si="41"/>
        <v>54.916666666666664</v>
      </c>
      <c r="AU13" s="217">
        <v>54.92</v>
      </c>
      <c r="AV13" s="193"/>
      <c r="AW13" s="160"/>
      <c r="AX13" s="180"/>
      <c r="AY13" s="91"/>
      <c r="AZ13" s="50"/>
      <c r="BA13" s="87"/>
      <c r="BB13" s="97"/>
      <c r="BC13" s="91"/>
      <c r="BD13" s="50"/>
      <c r="BE13" s="160"/>
      <c r="BF13" s="97"/>
      <c r="BG13" s="91"/>
      <c r="BH13" s="50"/>
      <c r="BI13" s="160"/>
      <c r="BJ13" s="207">
        <f>BK13+BL13/60</f>
        <v>43.916666666666664</v>
      </c>
      <c r="BK13" s="189">
        <v>43</v>
      </c>
      <c r="BL13" s="50">
        <v>55</v>
      </c>
      <c r="BM13" s="218"/>
      <c r="BN13" s="207"/>
      <c r="BO13" s="189"/>
      <c r="BP13" s="50"/>
      <c r="BQ13" s="182"/>
      <c r="BR13" s="207"/>
      <c r="BS13" s="189"/>
      <c r="BT13" s="50"/>
      <c r="BU13" s="182"/>
      <c r="BV13" s="207">
        <f t="shared" si="4"/>
        <v>0</v>
      </c>
      <c r="BW13" s="185"/>
      <c r="BX13" s="278"/>
      <c r="BY13" s="281"/>
      <c r="BZ13" s="188" t="e">
        <f t="shared" si="58"/>
        <v>#DIV/0!</v>
      </c>
      <c r="CA13" s="248"/>
      <c r="CB13" s="233"/>
      <c r="CC13" s="242">
        <f t="shared" si="70"/>
        <v>0</v>
      </c>
      <c r="CD13" s="243">
        <f t="shared" si="6"/>
        <v>0</v>
      </c>
      <c r="CE13" s="236"/>
      <c r="CF13" s="248"/>
      <c r="CG13" s="233"/>
      <c r="CH13" s="242">
        <f t="shared" si="71"/>
        <v>0</v>
      </c>
      <c r="CI13" s="243">
        <f t="shared" si="59"/>
        <v>0</v>
      </c>
      <c r="CJ13" s="236"/>
      <c r="CK13" s="248"/>
      <c r="CL13" s="233"/>
      <c r="CM13" s="242">
        <f t="shared" si="72"/>
        <v>0</v>
      </c>
      <c r="CN13" s="243">
        <f t="shared" si="10"/>
        <v>0</v>
      </c>
      <c r="CO13" s="236"/>
      <c r="CP13" s="248"/>
      <c r="CQ13" s="233"/>
      <c r="CR13" s="242">
        <f t="shared" si="73"/>
        <v>0</v>
      </c>
      <c r="CS13" s="243">
        <f t="shared" si="12"/>
        <v>0</v>
      </c>
      <c r="CT13" s="236"/>
      <c r="CU13" s="248">
        <v>43</v>
      </c>
      <c r="CV13" s="233">
        <v>55</v>
      </c>
      <c r="CW13" s="242">
        <f t="shared" si="74"/>
        <v>43.916666666666664</v>
      </c>
      <c r="CX13" s="243">
        <f t="shared" si="14"/>
        <v>0.79969650986342944</v>
      </c>
      <c r="CY13" s="236">
        <v>14</v>
      </c>
      <c r="CZ13" s="248"/>
      <c r="DA13" s="233"/>
      <c r="DB13" s="242">
        <f t="shared" si="75"/>
        <v>0</v>
      </c>
      <c r="DC13" s="243">
        <f t="shared" si="42"/>
        <v>0</v>
      </c>
      <c r="DD13" s="236"/>
      <c r="DE13" s="382"/>
      <c r="DF13" s="248"/>
      <c r="DG13" s="233"/>
      <c r="DH13" s="242">
        <f t="shared" si="76"/>
        <v>0</v>
      </c>
      <c r="DI13" s="243">
        <f t="shared" si="43"/>
        <v>0</v>
      </c>
      <c r="DJ13" s="236"/>
      <c r="DK13" s="185"/>
      <c r="DL13" s="278"/>
      <c r="DM13" s="399"/>
      <c r="DN13" s="207">
        <f t="shared" si="44"/>
        <v>0</v>
      </c>
      <c r="DO13" s="243">
        <f t="shared" si="45"/>
        <v>0</v>
      </c>
      <c r="DP13" s="236"/>
      <c r="DQ13" s="281"/>
      <c r="DR13" s="185"/>
      <c r="DS13" s="185"/>
      <c r="DT13" s="207">
        <f t="shared" si="17"/>
        <v>0</v>
      </c>
      <c r="DU13" s="243">
        <f t="shared" si="46"/>
        <v>0</v>
      </c>
      <c r="DV13" s="236"/>
      <c r="DW13" s="281"/>
      <c r="DX13" s="188" t="e">
        <f t="shared" si="60"/>
        <v>#DIV/0!</v>
      </c>
      <c r="DY13" s="185"/>
      <c r="DZ13" s="185"/>
      <c r="EA13" s="207">
        <f t="shared" si="18"/>
        <v>0</v>
      </c>
      <c r="EB13" s="243">
        <f t="shared" si="19"/>
        <v>0</v>
      </c>
      <c r="EC13" s="236"/>
      <c r="ED13" s="281"/>
      <c r="EE13" s="188">
        <f t="shared" si="61"/>
        <v>0</v>
      </c>
      <c r="EF13" s="185"/>
      <c r="EG13" s="185"/>
      <c r="EH13" s="207">
        <f t="shared" si="20"/>
        <v>0</v>
      </c>
      <c r="EI13" s="243">
        <f t="shared" si="47"/>
        <v>0</v>
      </c>
      <c r="EJ13" s="236"/>
      <c r="EK13" s="281"/>
      <c r="EL13" s="188">
        <f t="shared" si="62"/>
        <v>0</v>
      </c>
      <c r="EM13" s="185"/>
      <c r="EN13" s="185"/>
      <c r="EO13" s="207">
        <f t="shared" si="21"/>
        <v>0</v>
      </c>
      <c r="EP13" s="243">
        <f t="shared" si="48"/>
        <v>0</v>
      </c>
      <c r="EQ13" s="236"/>
      <c r="ER13" s="281"/>
      <c r="ES13" s="188" t="e">
        <f t="shared" si="63"/>
        <v>#DIV/0!</v>
      </c>
      <c r="ET13" s="185"/>
      <c r="EU13" s="185"/>
      <c r="EV13" s="207">
        <f t="shared" si="22"/>
        <v>0</v>
      </c>
      <c r="EW13" s="243">
        <f t="shared" si="49"/>
        <v>0</v>
      </c>
      <c r="EX13" s="236"/>
      <c r="EY13" s="281"/>
      <c r="EZ13" s="188" t="e">
        <f>((ET13+(EU13/100))/(DJ13+(#REF!/100)))</f>
        <v>#REF!</v>
      </c>
      <c r="FA13" s="185"/>
      <c r="FB13" s="185"/>
      <c r="FC13" s="207">
        <f t="shared" si="23"/>
        <v>0</v>
      </c>
      <c r="FD13" s="243">
        <f t="shared" si="55"/>
        <v>0</v>
      </c>
      <c r="FE13" s="236"/>
      <c r="FF13" s="281"/>
      <c r="FG13" s="188" t="e">
        <f>((FA13+(FB13/100))/(#REF!+(#REF!/100)))</f>
        <v>#REF!</v>
      </c>
      <c r="FH13" s="185">
        <v>240</v>
      </c>
      <c r="FI13" s="185">
        <v>38</v>
      </c>
      <c r="FJ13" s="207">
        <f t="shared" si="50"/>
        <v>240.63333333333333</v>
      </c>
      <c r="FK13" s="243">
        <f t="shared" si="64"/>
        <v>4.3817905918057667</v>
      </c>
      <c r="FL13" s="236">
        <v>14</v>
      </c>
      <c r="FM13" s="185"/>
      <c r="FN13" s="185"/>
      <c r="FO13" s="207">
        <f t="shared" si="24"/>
        <v>0</v>
      </c>
      <c r="FP13" s="243">
        <f t="shared" si="52"/>
        <v>0</v>
      </c>
      <c r="FQ13" s="236"/>
      <c r="FR13" s="281"/>
      <c r="FS13" s="188" t="e">
        <f t="shared" si="65"/>
        <v>#DIV/0!</v>
      </c>
      <c r="FT13" s="185"/>
      <c r="FU13" s="185"/>
      <c r="FV13" s="207">
        <f t="shared" si="25"/>
        <v>0</v>
      </c>
      <c r="FW13" s="243">
        <f t="shared" si="53"/>
        <v>0</v>
      </c>
      <c r="FX13" s="236"/>
      <c r="FY13" s="236"/>
      <c r="FZ13" s="281"/>
      <c r="GA13" s="188" t="e">
        <f t="shared" si="66"/>
        <v>#DIV/0!</v>
      </c>
      <c r="GB13" s="185"/>
      <c r="GC13" s="185"/>
      <c r="GD13" s="207">
        <f t="shared" si="26"/>
        <v>0</v>
      </c>
      <c r="GE13" s="243">
        <f t="shared" si="27"/>
        <v>0</v>
      </c>
      <c r="GF13" s="236"/>
      <c r="GG13" s="281"/>
      <c r="GH13" s="188" t="e">
        <f t="shared" si="67"/>
        <v>#DIV/0!</v>
      </c>
      <c r="GI13" s="185"/>
      <c r="GJ13" s="185"/>
      <c r="GK13" s="207">
        <f t="shared" si="28"/>
        <v>0</v>
      </c>
      <c r="GL13" s="243">
        <f t="shared" si="29"/>
        <v>0</v>
      </c>
      <c r="GM13" s="236"/>
      <c r="GN13" s="281"/>
      <c r="GO13" s="188" t="e">
        <f t="shared" si="68"/>
        <v>#REF!</v>
      </c>
      <c r="GQ13" s="389"/>
    </row>
    <row r="14" spans="1:199" ht="15.75" thickBot="1" x14ac:dyDescent="0.3">
      <c r="A14" s="129" t="s">
        <v>52</v>
      </c>
      <c r="B14" s="14" t="s">
        <v>113</v>
      </c>
      <c r="C14" s="14"/>
      <c r="D14" s="111"/>
      <c r="E14" s="14" t="s">
        <v>4</v>
      </c>
      <c r="F14" s="14"/>
      <c r="G14" s="14"/>
      <c r="H14" s="14"/>
      <c r="I14" s="14"/>
      <c r="J14" s="138"/>
      <c r="K14" s="14"/>
      <c r="L14" s="152"/>
      <c r="M14" s="14" t="str">
        <f t="shared" si="69"/>
        <v/>
      </c>
      <c r="N14" s="14" t="str">
        <f t="shared" si="30"/>
        <v/>
      </c>
      <c r="O14" s="14" t="str">
        <f t="shared" si="31"/>
        <v/>
      </c>
      <c r="P14" s="14" t="str">
        <f t="shared" si="32"/>
        <v/>
      </c>
      <c r="Q14" s="14" t="str">
        <f t="shared" si="33"/>
        <v/>
      </c>
      <c r="R14" s="14" t="str">
        <f t="shared" si="34"/>
        <v/>
      </c>
      <c r="S14" s="14" t="str">
        <f t="shared" si="35"/>
        <v/>
      </c>
      <c r="T14" s="14" t="str">
        <f t="shared" si="36"/>
        <v/>
      </c>
      <c r="U14" s="14" t="str">
        <f t="shared" si="37"/>
        <v/>
      </c>
      <c r="V14" s="14" t="str">
        <f t="shared" si="38"/>
        <v/>
      </c>
      <c r="W14" s="14" t="str">
        <f t="shared" si="39"/>
        <v/>
      </c>
      <c r="X14" s="14" t="str">
        <f t="shared" si="40"/>
        <v/>
      </c>
      <c r="Y14" s="14">
        <f>$AT$1</f>
        <v>15</v>
      </c>
      <c r="Z14" s="14"/>
      <c r="AA14" s="298"/>
      <c r="AB14" s="298"/>
      <c r="AC14" s="298"/>
      <c r="AD14" s="172">
        <f t="shared" si="1"/>
        <v>15</v>
      </c>
      <c r="AE14" s="54" t="e">
        <f t="shared" ca="1" si="2"/>
        <v>#REF!</v>
      </c>
      <c r="AF14" s="6"/>
      <c r="AG14" s="27"/>
      <c r="AH14" s="27"/>
      <c r="AI14" s="27"/>
      <c r="AJ14" s="28"/>
      <c r="AK14" s="6"/>
      <c r="AL14" s="6"/>
      <c r="AM14" s="6">
        <f t="shared" ca="1" si="3"/>
        <v>15</v>
      </c>
      <c r="AN14" s="6">
        <f>SUM(F14:AC14)</f>
        <v>15</v>
      </c>
      <c r="AO14" s="6">
        <f>COUNT(F14:X14)</f>
        <v>0</v>
      </c>
      <c r="AP14" s="6">
        <f>COUNT(F14:AC14)</f>
        <v>1</v>
      </c>
      <c r="AQ14" s="20" t="s">
        <v>4</v>
      </c>
      <c r="AR14" s="345"/>
      <c r="AS14" s="345"/>
      <c r="AT14" s="335">
        <v>99</v>
      </c>
      <c r="AU14" s="97"/>
      <c r="AV14" s="193"/>
      <c r="AW14" s="160"/>
      <c r="AX14" s="180"/>
      <c r="AY14" s="50"/>
      <c r="AZ14" s="105"/>
      <c r="BA14" s="87"/>
      <c r="BB14" s="97"/>
      <c r="BC14" s="50"/>
      <c r="BD14" s="105"/>
      <c r="BE14" s="160"/>
      <c r="BF14" s="97"/>
      <c r="BG14" s="50"/>
      <c r="BH14" s="105"/>
      <c r="BI14" s="160"/>
      <c r="BJ14" s="207"/>
      <c r="BK14" s="50"/>
      <c r="BL14" s="105"/>
      <c r="BM14" s="160"/>
      <c r="BN14" s="207"/>
      <c r="BO14" s="50"/>
      <c r="BP14" s="105"/>
      <c r="BQ14" s="160"/>
      <c r="BR14" s="207"/>
      <c r="BS14" s="50"/>
      <c r="BT14" s="105"/>
      <c r="BU14" s="160"/>
      <c r="BV14" s="207">
        <f t="shared" si="4"/>
        <v>0</v>
      </c>
      <c r="BW14" s="185"/>
      <c r="BX14" s="278"/>
      <c r="BY14" s="281"/>
      <c r="BZ14" s="188" t="e">
        <f t="shared" si="58"/>
        <v>#DIV/0!</v>
      </c>
      <c r="CA14" s="249"/>
      <c r="CB14" s="234"/>
      <c r="CC14" s="242">
        <f t="shared" si="70"/>
        <v>0</v>
      </c>
      <c r="CD14" s="243">
        <f t="shared" si="6"/>
        <v>0</v>
      </c>
      <c r="CE14" s="236"/>
      <c r="CF14" s="249"/>
      <c r="CG14" s="234"/>
      <c r="CH14" s="242">
        <f t="shared" si="71"/>
        <v>0</v>
      </c>
      <c r="CI14" s="243">
        <f t="shared" si="59"/>
        <v>0</v>
      </c>
      <c r="CJ14" s="236"/>
      <c r="CK14" s="249"/>
      <c r="CL14" s="234"/>
      <c r="CM14" s="242">
        <f t="shared" si="72"/>
        <v>0</v>
      </c>
      <c r="CN14" s="243">
        <f t="shared" si="10"/>
        <v>0</v>
      </c>
      <c r="CO14" s="236"/>
      <c r="CP14" s="249"/>
      <c r="CQ14" s="234"/>
      <c r="CR14" s="242">
        <f t="shared" si="73"/>
        <v>0</v>
      </c>
      <c r="CS14" s="243">
        <f t="shared" si="12"/>
        <v>0</v>
      </c>
      <c r="CT14" s="236"/>
      <c r="CU14" s="249"/>
      <c r="CV14" s="234"/>
      <c r="CW14" s="242">
        <f t="shared" si="74"/>
        <v>0</v>
      </c>
      <c r="CX14" s="243">
        <f t="shared" si="14"/>
        <v>0</v>
      </c>
      <c r="CY14" s="236"/>
      <c r="CZ14" s="249"/>
      <c r="DA14" s="234"/>
      <c r="DB14" s="242">
        <f t="shared" si="75"/>
        <v>0</v>
      </c>
      <c r="DC14" s="243">
        <f t="shared" si="42"/>
        <v>0</v>
      </c>
      <c r="DD14" s="236"/>
      <c r="DE14" s="382"/>
      <c r="DF14" s="249"/>
      <c r="DG14" s="234"/>
      <c r="DH14" s="242">
        <f t="shared" si="76"/>
        <v>0</v>
      </c>
      <c r="DI14" s="243">
        <f t="shared" si="43"/>
        <v>0</v>
      </c>
      <c r="DJ14" s="236"/>
      <c r="DK14" s="185"/>
      <c r="DL14" s="278"/>
      <c r="DM14" s="399"/>
      <c r="DN14" s="207">
        <f t="shared" si="44"/>
        <v>0</v>
      </c>
      <c r="DO14" s="243">
        <f t="shared" si="45"/>
        <v>0</v>
      </c>
      <c r="DP14" s="236"/>
      <c r="DQ14" s="281"/>
      <c r="DR14" s="185"/>
      <c r="DS14" s="185"/>
      <c r="DT14" s="207">
        <f t="shared" si="17"/>
        <v>0</v>
      </c>
      <c r="DU14" s="243">
        <f t="shared" si="46"/>
        <v>0</v>
      </c>
      <c r="DV14" s="236"/>
      <c r="DW14" s="281"/>
      <c r="DX14" s="188" t="e">
        <f t="shared" si="60"/>
        <v>#DIV/0!</v>
      </c>
      <c r="DY14" s="185"/>
      <c r="DZ14" s="185"/>
      <c r="EA14" s="207">
        <f t="shared" si="18"/>
        <v>0</v>
      </c>
      <c r="EB14" s="243">
        <f t="shared" si="19"/>
        <v>0</v>
      </c>
      <c r="EC14" s="236"/>
      <c r="ED14" s="281"/>
      <c r="EE14" s="188" t="e">
        <f t="shared" si="61"/>
        <v>#DIV/0!</v>
      </c>
      <c r="EF14" s="185"/>
      <c r="EG14" s="185"/>
      <c r="EH14" s="207">
        <f t="shared" si="20"/>
        <v>0</v>
      </c>
      <c r="EI14" s="243">
        <f t="shared" si="47"/>
        <v>0</v>
      </c>
      <c r="EJ14" s="236"/>
      <c r="EK14" s="281"/>
      <c r="EL14" s="188" t="e">
        <f t="shared" si="62"/>
        <v>#DIV/0!</v>
      </c>
      <c r="EM14" s="185"/>
      <c r="EN14" s="185"/>
      <c r="EO14" s="207">
        <f t="shared" si="21"/>
        <v>0</v>
      </c>
      <c r="EP14" s="243">
        <f t="shared" si="48"/>
        <v>0</v>
      </c>
      <c r="EQ14" s="236"/>
      <c r="ER14" s="281"/>
      <c r="ES14" s="188" t="e">
        <f t="shared" si="63"/>
        <v>#DIV/0!</v>
      </c>
      <c r="ET14" s="185"/>
      <c r="EU14" s="185"/>
      <c r="EV14" s="207">
        <f t="shared" si="22"/>
        <v>0</v>
      </c>
      <c r="EW14" s="243">
        <f t="shared" si="49"/>
        <v>0</v>
      </c>
      <c r="EX14" s="236"/>
      <c r="EY14" s="281"/>
      <c r="EZ14" s="188" t="e">
        <f>((ET14+(EU14/100))/(DJ14+(#REF!/100)))</f>
        <v>#REF!</v>
      </c>
      <c r="FA14" s="185"/>
      <c r="FB14" s="185"/>
      <c r="FC14" s="207">
        <f t="shared" si="23"/>
        <v>0</v>
      </c>
      <c r="FD14" s="243">
        <f t="shared" si="55"/>
        <v>0</v>
      </c>
      <c r="FE14" s="236"/>
      <c r="FF14" s="281"/>
      <c r="FG14" s="188" t="e">
        <f>((FA14+(FB14/100))/(#REF!+(#REF!/100)))</f>
        <v>#REF!</v>
      </c>
      <c r="FH14" s="185"/>
      <c r="FI14" s="185"/>
      <c r="FJ14" s="207">
        <f t="shared" si="50"/>
        <v>0</v>
      </c>
      <c r="FK14" s="243">
        <f t="shared" si="64"/>
        <v>0</v>
      </c>
      <c r="FL14" s="236"/>
      <c r="FM14" s="185"/>
      <c r="FN14" s="185"/>
      <c r="FO14" s="207">
        <f t="shared" si="24"/>
        <v>0</v>
      </c>
      <c r="FP14" s="243">
        <f t="shared" si="52"/>
        <v>0</v>
      </c>
      <c r="FQ14" s="236"/>
      <c r="FR14" s="281"/>
      <c r="FS14" s="188" t="e">
        <f t="shared" si="65"/>
        <v>#DIV/0!</v>
      </c>
      <c r="FT14" s="185"/>
      <c r="FU14" s="185"/>
      <c r="FV14" s="207">
        <f t="shared" si="25"/>
        <v>0</v>
      </c>
      <c r="FW14" s="243">
        <f t="shared" si="53"/>
        <v>0</v>
      </c>
      <c r="FX14" s="236"/>
      <c r="FY14" s="236"/>
      <c r="FZ14" s="281"/>
      <c r="GA14" s="188" t="e">
        <f t="shared" si="66"/>
        <v>#DIV/0!</v>
      </c>
      <c r="GB14" s="185"/>
      <c r="GC14" s="185"/>
      <c r="GD14" s="207">
        <f t="shared" si="26"/>
        <v>0</v>
      </c>
      <c r="GE14" s="243">
        <f t="shared" si="27"/>
        <v>0</v>
      </c>
      <c r="GF14" s="236"/>
      <c r="GG14" s="281"/>
      <c r="GH14" s="188" t="e">
        <f t="shared" si="67"/>
        <v>#DIV/0!</v>
      </c>
      <c r="GI14" s="185"/>
      <c r="GJ14" s="185"/>
      <c r="GK14" s="207">
        <f t="shared" si="28"/>
        <v>0</v>
      </c>
      <c r="GL14" s="243">
        <f t="shared" si="29"/>
        <v>0</v>
      </c>
      <c r="GM14" s="236"/>
      <c r="GN14" s="281"/>
      <c r="GO14" s="188" t="e">
        <f t="shared" si="68"/>
        <v>#REF!</v>
      </c>
      <c r="GQ14" s="389"/>
    </row>
    <row r="15" spans="1:199" ht="15.75" thickBot="1" x14ac:dyDescent="0.3">
      <c r="A15" s="129" t="s">
        <v>75</v>
      </c>
      <c r="B15" s="14" t="s">
        <v>104</v>
      </c>
      <c r="C15" s="14"/>
      <c r="D15" s="111"/>
      <c r="E15" s="14" t="s">
        <v>4</v>
      </c>
      <c r="F15" s="14"/>
      <c r="G15" s="14"/>
      <c r="H15" s="14"/>
      <c r="I15" s="14"/>
      <c r="J15" s="138"/>
      <c r="K15" s="14"/>
      <c r="L15" s="152"/>
      <c r="M15" s="14" t="str">
        <f t="shared" si="69"/>
        <v/>
      </c>
      <c r="N15" s="14" t="str">
        <f t="shared" si="30"/>
        <v/>
      </c>
      <c r="O15" s="14" t="str">
        <f t="shared" si="31"/>
        <v/>
      </c>
      <c r="P15" s="14" t="str">
        <f t="shared" si="32"/>
        <v/>
      </c>
      <c r="Q15" s="14" t="str">
        <f t="shared" si="33"/>
        <v/>
      </c>
      <c r="R15" s="14" t="str">
        <f t="shared" si="34"/>
        <v/>
      </c>
      <c r="S15" s="14" t="str">
        <f t="shared" si="35"/>
        <v/>
      </c>
      <c r="T15" s="14" t="str">
        <f t="shared" si="36"/>
        <v/>
      </c>
      <c r="U15" s="14" t="str">
        <f t="shared" si="37"/>
        <v/>
      </c>
      <c r="V15" s="14" t="str">
        <f t="shared" si="38"/>
        <v/>
      </c>
      <c r="W15" s="14" t="str">
        <f t="shared" si="39"/>
        <v/>
      </c>
      <c r="X15" s="14" t="str">
        <f t="shared" si="40"/>
        <v/>
      </c>
      <c r="Y15" s="14"/>
      <c r="Z15" s="14"/>
      <c r="AA15" s="298"/>
      <c r="AB15" s="298"/>
      <c r="AC15" s="14">
        <f>$AT$1</f>
        <v>15</v>
      </c>
      <c r="AD15" s="172">
        <f t="shared" si="1"/>
        <v>15</v>
      </c>
      <c r="AE15" s="54" t="e">
        <f t="shared" ca="1" si="2"/>
        <v>#REF!</v>
      </c>
      <c r="AF15" s="6"/>
      <c r="AG15" s="27"/>
      <c r="AH15" s="27"/>
      <c r="AI15" s="27"/>
      <c r="AJ15" s="28"/>
      <c r="AK15" s="6"/>
      <c r="AL15" s="6"/>
      <c r="AM15" s="6">
        <f t="shared" ca="1" si="3"/>
        <v>15</v>
      </c>
      <c r="AN15" s="6">
        <f>SUM(F15:AC15)</f>
        <v>15</v>
      </c>
      <c r="AO15" s="6">
        <f>COUNT(F15:X15)</f>
        <v>0</v>
      </c>
      <c r="AP15" s="6">
        <f>COUNT(F15:AC15)</f>
        <v>1</v>
      </c>
      <c r="AQ15" s="20" t="s">
        <v>4</v>
      </c>
      <c r="AR15" s="345"/>
      <c r="AS15" s="345"/>
      <c r="AT15" s="335">
        <v>99</v>
      </c>
      <c r="AU15" s="97"/>
      <c r="AV15" s="193"/>
      <c r="AW15" s="160"/>
      <c r="AX15" s="180"/>
      <c r="AY15" s="50"/>
      <c r="AZ15" s="105"/>
      <c r="BA15" s="87"/>
      <c r="BB15" s="97"/>
      <c r="BC15" s="50"/>
      <c r="BD15" s="105"/>
      <c r="BE15" s="160"/>
      <c r="BF15" s="97"/>
      <c r="BG15" s="50"/>
      <c r="BH15" s="105"/>
      <c r="BI15" s="160"/>
      <c r="BJ15" s="207"/>
      <c r="BK15" s="50"/>
      <c r="BL15" s="105"/>
      <c r="BM15" s="160"/>
      <c r="BN15" s="207"/>
      <c r="BO15" s="50"/>
      <c r="BP15" s="105"/>
      <c r="BQ15" s="160"/>
      <c r="BR15" s="207"/>
      <c r="BS15" s="50"/>
      <c r="BT15" s="105"/>
      <c r="BU15" s="160"/>
      <c r="BV15" s="207">
        <f t="shared" si="4"/>
        <v>0</v>
      </c>
      <c r="BW15" s="185"/>
      <c r="BX15" s="278"/>
      <c r="BY15" s="281"/>
      <c r="BZ15" s="188" t="e">
        <f t="shared" si="58"/>
        <v>#DIV/0!</v>
      </c>
      <c r="CA15" s="248"/>
      <c r="CB15" s="233"/>
      <c r="CC15" s="242">
        <f t="shared" si="70"/>
        <v>0</v>
      </c>
      <c r="CD15" s="243">
        <f t="shared" si="6"/>
        <v>0</v>
      </c>
      <c r="CE15" s="236"/>
      <c r="CF15" s="248"/>
      <c r="CG15" s="233"/>
      <c r="CH15" s="242">
        <f t="shared" si="71"/>
        <v>0</v>
      </c>
      <c r="CI15" s="243">
        <f t="shared" si="59"/>
        <v>0</v>
      </c>
      <c r="CJ15" s="236"/>
      <c r="CK15" s="248"/>
      <c r="CL15" s="233"/>
      <c r="CM15" s="242">
        <f t="shared" si="72"/>
        <v>0</v>
      </c>
      <c r="CN15" s="243">
        <f t="shared" si="10"/>
        <v>0</v>
      </c>
      <c r="CO15" s="236"/>
      <c r="CP15" s="248"/>
      <c r="CQ15" s="233"/>
      <c r="CR15" s="242">
        <f t="shared" si="73"/>
        <v>0</v>
      </c>
      <c r="CS15" s="243">
        <f t="shared" si="12"/>
        <v>0</v>
      </c>
      <c r="CT15" s="236"/>
      <c r="CU15" s="248"/>
      <c r="CV15" s="233"/>
      <c r="CW15" s="242">
        <f t="shared" si="74"/>
        <v>0</v>
      </c>
      <c r="CX15" s="243">
        <f t="shared" si="14"/>
        <v>0</v>
      </c>
      <c r="CY15" s="236"/>
      <c r="CZ15" s="248"/>
      <c r="DA15" s="233"/>
      <c r="DB15" s="242">
        <f t="shared" si="75"/>
        <v>0</v>
      </c>
      <c r="DC15" s="243">
        <f t="shared" si="42"/>
        <v>0</v>
      </c>
      <c r="DD15" s="236"/>
      <c r="DE15" s="382"/>
      <c r="DF15" s="248"/>
      <c r="DG15" s="233"/>
      <c r="DH15" s="242">
        <f t="shared" si="76"/>
        <v>0</v>
      </c>
      <c r="DI15" s="243">
        <f t="shared" si="43"/>
        <v>0</v>
      </c>
      <c r="DJ15" s="236"/>
      <c r="DK15" s="185"/>
      <c r="DL15" s="278"/>
      <c r="DM15" s="399"/>
      <c r="DN15" s="207">
        <f t="shared" si="44"/>
        <v>0</v>
      </c>
      <c r="DO15" s="243">
        <f t="shared" si="45"/>
        <v>0</v>
      </c>
      <c r="DP15" s="236"/>
      <c r="DQ15" s="281"/>
      <c r="DR15" s="185"/>
      <c r="DS15" s="185"/>
      <c r="DT15" s="207">
        <f t="shared" si="17"/>
        <v>0</v>
      </c>
      <c r="DU15" s="243">
        <f t="shared" si="46"/>
        <v>0</v>
      </c>
      <c r="DV15" s="236"/>
      <c r="DW15" s="281"/>
      <c r="DX15" s="188" t="e">
        <f t="shared" si="60"/>
        <v>#DIV/0!</v>
      </c>
      <c r="DY15" s="185"/>
      <c r="DZ15" s="185"/>
      <c r="EA15" s="207">
        <f t="shared" si="18"/>
        <v>0</v>
      </c>
      <c r="EB15" s="243">
        <f t="shared" si="19"/>
        <v>0</v>
      </c>
      <c r="EC15" s="236"/>
      <c r="ED15" s="281"/>
      <c r="EE15" s="188" t="e">
        <f t="shared" si="61"/>
        <v>#DIV/0!</v>
      </c>
      <c r="EF15" s="185"/>
      <c r="EG15" s="185"/>
      <c r="EH15" s="207">
        <f t="shared" si="20"/>
        <v>0</v>
      </c>
      <c r="EI15" s="243">
        <f t="shared" si="47"/>
        <v>0</v>
      </c>
      <c r="EJ15" s="236"/>
      <c r="EK15" s="281"/>
      <c r="EL15" s="188" t="e">
        <f t="shared" si="62"/>
        <v>#DIV/0!</v>
      </c>
      <c r="EM15" s="185"/>
      <c r="EN15" s="185"/>
      <c r="EO15" s="207">
        <f t="shared" si="21"/>
        <v>0</v>
      </c>
      <c r="EP15" s="243">
        <f t="shared" si="48"/>
        <v>0</v>
      </c>
      <c r="EQ15" s="236"/>
      <c r="ER15" s="281"/>
      <c r="ES15" s="188" t="e">
        <f t="shared" si="63"/>
        <v>#DIV/0!</v>
      </c>
      <c r="ET15" s="185"/>
      <c r="EU15" s="185"/>
      <c r="EV15" s="207">
        <f t="shared" si="22"/>
        <v>0</v>
      </c>
      <c r="EW15" s="243">
        <f t="shared" si="49"/>
        <v>0</v>
      </c>
      <c r="EX15" s="236"/>
      <c r="EY15" s="281"/>
      <c r="EZ15" s="188" t="e">
        <f>((ET15+(EU15/100))/(DJ15+(#REF!/100)))</f>
        <v>#REF!</v>
      </c>
      <c r="FA15" s="185"/>
      <c r="FB15" s="185"/>
      <c r="FC15" s="207">
        <f t="shared" si="23"/>
        <v>0</v>
      </c>
      <c r="FD15" s="243">
        <f t="shared" si="55"/>
        <v>0</v>
      </c>
      <c r="FE15" s="236"/>
      <c r="FF15" s="281"/>
      <c r="FG15" s="188" t="e">
        <f>((FA15+(FB15/100))/(#REF!+(#REF!/100)))</f>
        <v>#REF!</v>
      </c>
      <c r="FH15" s="185"/>
      <c r="FI15" s="185"/>
      <c r="FJ15" s="207">
        <f t="shared" si="50"/>
        <v>0</v>
      </c>
      <c r="FK15" s="243">
        <f t="shared" si="64"/>
        <v>0</v>
      </c>
      <c r="FL15" s="236"/>
      <c r="FM15" s="185"/>
      <c r="FN15" s="185"/>
      <c r="FO15" s="207">
        <f t="shared" si="24"/>
        <v>0</v>
      </c>
      <c r="FP15" s="243">
        <f t="shared" si="52"/>
        <v>0</v>
      </c>
      <c r="FQ15" s="236"/>
      <c r="FR15" s="281"/>
      <c r="FS15" s="188" t="e">
        <f t="shared" si="65"/>
        <v>#DIV/0!</v>
      </c>
      <c r="FT15" s="185"/>
      <c r="FU15" s="185"/>
      <c r="FV15" s="207">
        <f t="shared" si="25"/>
        <v>0</v>
      </c>
      <c r="FW15" s="243">
        <f t="shared" si="53"/>
        <v>0</v>
      </c>
      <c r="FX15" s="236"/>
      <c r="FY15" s="236"/>
      <c r="FZ15" s="281"/>
      <c r="GA15" s="188" t="e">
        <f t="shared" si="66"/>
        <v>#DIV/0!</v>
      </c>
      <c r="GB15" s="185"/>
      <c r="GC15" s="185"/>
      <c r="GD15" s="207">
        <f t="shared" si="26"/>
        <v>0</v>
      </c>
      <c r="GE15" s="243">
        <f t="shared" si="27"/>
        <v>0</v>
      </c>
      <c r="GF15" s="236"/>
      <c r="GG15" s="281"/>
      <c r="GH15" s="188" t="e">
        <f t="shared" si="67"/>
        <v>#DIV/0!</v>
      </c>
      <c r="GI15" s="185"/>
      <c r="GJ15" s="185"/>
      <c r="GK15" s="207">
        <f t="shared" si="28"/>
        <v>0</v>
      </c>
      <c r="GL15" s="243">
        <f t="shared" si="29"/>
        <v>0</v>
      </c>
      <c r="GM15" s="236"/>
      <c r="GN15" s="281"/>
      <c r="GO15" s="188" t="e">
        <f t="shared" si="68"/>
        <v>#REF!</v>
      </c>
      <c r="GQ15" s="389"/>
    </row>
    <row r="16" spans="1:199" ht="15.75" thickBot="1" x14ac:dyDescent="0.3">
      <c r="A16" s="129" t="s">
        <v>28</v>
      </c>
      <c r="B16" s="14" t="s">
        <v>129</v>
      </c>
      <c r="C16" s="14"/>
      <c r="D16" s="140"/>
      <c r="E16" s="14" t="s">
        <v>4</v>
      </c>
      <c r="F16" s="14"/>
      <c r="G16" s="14"/>
      <c r="H16" s="14"/>
      <c r="I16" s="14"/>
      <c r="J16" s="138"/>
      <c r="K16" s="14"/>
      <c r="L16" s="152"/>
      <c r="M16" s="14" t="str">
        <f t="shared" si="69"/>
        <v/>
      </c>
      <c r="N16" s="14" t="str">
        <f t="shared" si="30"/>
        <v/>
      </c>
      <c r="O16" s="14" t="str">
        <f t="shared" si="31"/>
        <v/>
      </c>
      <c r="P16" s="14" t="str">
        <f t="shared" si="32"/>
        <v/>
      </c>
      <c r="Q16" s="14" t="str">
        <f t="shared" si="33"/>
        <v/>
      </c>
      <c r="R16" s="14" t="str">
        <f t="shared" si="34"/>
        <v/>
      </c>
      <c r="S16" s="14" t="str">
        <f t="shared" si="35"/>
        <v/>
      </c>
      <c r="T16" s="14" t="str">
        <f t="shared" si="36"/>
        <v/>
      </c>
      <c r="U16" s="14" t="str">
        <f t="shared" si="37"/>
        <v/>
      </c>
      <c r="V16" s="14" t="str">
        <f t="shared" si="38"/>
        <v/>
      </c>
      <c r="W16" s="14" t="str">
        <f t="shared" si="39"/>
        <v/>
      </c>
      <c r="X16" s="14" t="str">
        <f t="shared" si="40"/>
        <v/>
      </c>
      <c r="Y16" s="14"/>
      <c r="Z16" s="14"/>
      <c r="AA16" s="298"/>
      <c r="AB16" s="298"/>
      <c r="AC16" s="298"/>
      <c r="AD16" s="172">
        <f t="shared" si="1"/>
        <v>0</v>
      </c>
      <c r="AE16" s="54" t="e">
        <f t="shared" ca="1" si="2"/>
        <v>#REF!</v>
      </c>
      <c r="AF16" s="6"/>
      <c r="AG16" s="27"/>
      <c r="AH16" s="27"/>
      <c r="AI16" s="27"/>
      <c r="AJ16" s="28"/>
      <c r="AK16" s="6"/>
      <c r="AL16" s="6"/>
      <c r="AM16" s="6" t="e">
        <f t="shared" ca="1" si="3"/>
        <v>#REF!</v>
      </c>
      <c r="AN16" s="6">
        <f>SUM(F16:AC16)</f>
        <v>0</v>
      </c>
      <c r="AO16" s="6">
        <f>COUNT(F16:X16)</f>
        <v>0</v>
      </c>
      <c r="AP16" s="6">
        <f>COUNT(F16:AC16)</f>
        <v>0</v>
      </c>
      <c r="AQ16" s="20" t="s">
        <v>4</v>
      </c>
      <c r="AR16" s="345"/>
      <c r="AS16" s="345"/>
      <c r="AT16" s="335">
        <v>99</v>
      </c>
      <c r="AU16" s="97"/>
      <c r="AV16" s="193"/>
      <c r="AW16" s="160"/>
      <c r="AX16" s="180"/>
      <c r="AY16" s="50"/>
      <c r="AZ16" s="105"/>
      <c r="BA16" s="87"/>
      <c r="BB16" s="97"/>
      <c r="BC16" s="50"/>
      <c r="BD16" s="105"/>
      <c r="BE16" s="160"/>
      <c r="BF16" s="97"/>
      <c r="BG16" s="50"/>
      <c r="BH16" s="105"/>
      <c r="BI16" s="160"/>
      <c r="BJ16" s="207"/>
      <c r="BK16" s="50"/>
      <c r="BL16" s="105"/>
      <c r="BM16" s="160"/>
      <c r="BN16" s="207"/>
      <c r="BO16" s="50"/>
      <c r="BP16" s="105"/>
      <c r="BQ16" s="160"/>
      <c r="BR16" s="207"/>
      <c r="BS16" s="50"/>
      <c r="BT16" s="105"/>
      <c r="BU16" s="160"/>
      <c r="BV16" s="207">
        <f t="shared" si="4"/>
        <v>0</v>
      </c>
      <c r="BW16" s="185"/>
      <c r="BX16" s="278"/>
      <c r="BY16" s="281"/>
      <c r="BZ16" s="188" t="e">
        <f t="shared" si="58"/>
        <v>#DIV/0!</v>
      </c>
      <c r="CA16" s="248"/>
      <c r="CB16" s="233"/>
      <c r="CC16" s="242">
        <f t="shared" si="70"/>
        <v>0</v>
      </c>
      <c r="CD16" s="243">
        <f t="shared" si="6"/>
        <v>0</v>
      </c>
      <c r="CE16" s="236"/>
      <c r="CF16" s="248"/>
      <c r="CG16" s="233"/>
      <c r="CH16" s="242">
        <f t="shared" si="71"/>
        <v>0</v>
      </c>
      <c r="CI16" s="243">
        <f t="shared" si="59"/>
        <v>0</v>
      </c>
      <c r="CJ16" s="236"/>
      <c r="CK16" s="248"/>
      <c r="CL16" s="233"/>
      <c r="CM16" s="242">
        <f t="shared" si="72"/>
        <v>0</v>
      </c>
      <c r="CN16" s="243">
        <f t="shared" si="10"/>
        <v>0</v>
      </c>
      <c r="CO16" s="236"/>
      <c r="CP16" s="248"/>
      <c r="CQ16" s="233"/>
      <c r="CR16" s="242">
        <f t="shared" si="73"/>
        <v>0</v>
      </c>
      <c r="CS16" s="243">
        <f t="shared" si="12"/>
        <v>0</v>
      </c>
      <c r="CT16" s="236"/>
      <c r="CU16" s="248"/>
      <c r="CV16" s="233"/>
      <c r="CW16" s="242">
        <f t="shared" si="74"/>
        <v>0</v>
      </c>
      <c r="CX16" s="243">
        <f t="shared" si="14"/>
        <v>0</v>
      </c>
      <c r="CY16" s="236"/>
      <c r="CZ16" s="248"/>
      <c r="DA16" s="233"/>
      <c r="DB16" s="242">
        <f t="shared" si="75"/>
        <v>0</v>
      </c>
      <c r="DC16" s="243">
        <f t="shared" si="42"/>
        <v>0</v>
      </c>
      <c r="DD16" s="236"/>
      <c r="DE16" s="382"/>
      <c r="DF16" s="248"/>
      <c r="DG16" s="233"/>
      <c r="DH16" s="242">
        <f t="shared" si="76"/>
        <v>0</v>
      </c>
      <c r="DI16" s="243">
        <f t="shared" si="43"/>
        <v>0</v>
      </c>
      <c r="DJ16" s="236"/>
      <c r="DK16" s="185"/>
      <c r="DL16" s="278"/>
      <c r="DM16" s="399"/>
      <c r="DN16" s="207">
        <f t="shared" si="44"/>
        <v>0</v>
      </c>
      <c r="DO16" s="243">
        <f t="shared" si="45"/>
        <v>0</v>
      </c>
      <c r="DP16" s="236"/>
      <c r="DQ16" s="281"/>
      <c r="DR16" s="185"/>
      <c r="DS16" s="185"/>
      <c r="DT16" s="207">
        <f t="shared" si="17"/>
        <v>0</v>
      </c>
      <c r="DU16" s="243">
        <f t="shared" si="46"/>
        <v>0</v>
      </c>
      <c r="DV16" s="236"/>
      <c r="DW16" s="281"/>
      <c r="DX16" s="188" t="e">
        <f t="shared" si="60"/>
        <v>#DIV/0!</v>
      </c>
      <c r="DY16" s="185"/>
      <c r="DZ16" s="185"/>
      <c r="EA16" s="207">
        <f t="shared" si="18"/>
        <v>0</v>
      </c>
      <c r="EB16" s="243">
        <f t="shared" si="19"/>
        <v>0</v>
      </c>
      <c r="EC16" s="236"/>
      <c r="ED16" s="281"/>
      <c r="EE16" s="188" t="e">
        <f t="shared" si="61"/>
        <v>#DIV/0!</v>
      </c>
      <c r="EF16" s="185"/>
      <c r="EG16" s="185"/>
      <c r="EH16" s="207">
        <f t="shared" si="20"/>
        <v>0</v>
      </c>
      <c r="EI16" s="243">
        <f t="shared" si="47"/>
        <v>0</v>
      </c>
      <c r="EJ16" s="236"/>
      <c r="EK16" s="281"/>
      <c r="EL16" s="188" t="e">
        <f t="shared" si="62"/>
        <v>#DIV/0!</v>
      </c>
      <c r="EM16" s="185"/>
      <c r="EN16" s="185"/>
      <c r="EO16" s="207">
        <f t="shared" si="21"/>
        <v>0</v>
      </c>
      <c r="EP16" s="243">
        <f t="shared" si="48"/>
        <v>0</v>
      </c>
      <c r="EQ16" s="236"/>
      <c r="ER16" s="281"/>
      <c r="ES16" s="188" t="e">
        <f t="shared" si="63"/>
        <v>#DIV/0!</v>
      </c>
      <c r="ET16" s="185"/>
      <c r="EU16" s="185"/>
      <c r="EV16" s="207">
        <f t="shared" si="22"/>
        <v>0</v>
      </c>
      <c r="EW16" s="243">
        <f t="shared" si="49"/>
        <v>0</v>
      </c>
      <c r="EX16" s="236"/>
      <c r="EY16" s="281"/>
      <c r="EZ16" s="188" t="e">
        <f>((ET16+(EU16/100))/(DJ16+(#REF!/100)))</f>
        <v>#REF!</v>
      </c>
      <c r="FA16" s="185"/>
      <c r="FB16" s="185"/>
      <c r="FC16" s="207">
        <f t="shared" si="23"/>
        <v>0</v>
      </c>
      <c r="FD16" s="243">
        <f t="shared" si="55"/>
        <v>0</v>
      </c>
      <c r="FE16" s="236"/>
      <c r="FF16" s="281"/>
      <c r="FG16" s="188" t="e">
        <f>((FA16+(FB16/100))/(#REF!+(#REF!/100)))</f>
        <v>#REF!</v>
      </c>
      <c r="FH16" s="185"/>
      <c r="FI16" s="185"/>
      <c r="FJ16" s="207">
        <f t="shared" si="50"/>
        <v>0</v>
      </c>
      <c r="FK16" s="243">
        <f t="shared" si="64"/>
        <v>0</v>
      </c>
      <c r="FL16" s="236"/>
      <c r="FM16" s="185"/>
      <c r="FN16" s="185"/>
      <c r="FO16" s="207">
        <f t="shared" si="24"/>
        <v>0</v>
      </c>
      <c r="FP16" s="243">
        <f t="shared" si="52"/>
        <v>0</v>
      </c>
      <c r="FQ16" s="236"/>
      <c r="FR16" s="281"/>
      <c r="FS16" s="188" t="e">
        <f t="shared" si="65"/>
        <v>#DIV/0!</v>
      </c>
      <c r="FT16" s="185"/>
      <c r="FU16" s="185"/>
      <c r="FV16" s="207">
        <f t="shared" si="25"/>
        <v>0</v>
      </c>
      <c r="FW16" s="243">
        <f t="shared" si="53"/>
        <v>0</v>
      </c>
      <c r="FX16" s="236"/>
      <c r="FY16" s="236"/>
      <c r="FZ16" s="281"/>
      <c r="GA16" s="188" t="e">
        <f t="shared" si="66"/>
        <v>#DIV/0!</v>
      </c>
      <c r="GB16" s="185"/>
      <c r="GC16" s="185"/>
      <c r="GD16" s="207">
        <f t="shared" si="26"/>
        <v>0</v>
      </c>
      <c r="GE16" s="243">
        <f t="shared" si="27"/>
        <v>0</v>
      </c>
      <c r="GF16" s="236"/>
      <c r="GG16" s="281"/>
      <c r="GH16" s="188" t="e">
        <f t="shared" si="67"/>
        <v>#DIV/0!</v>
      </c>
      <c r="GI16" s="185"/>
      <c r="GJ16" s="185"/>
      <c r="GK16" s="207">
        <f t="shared" si="28"/>
        <v>0</v>
      </c>
      <c r="GL16" s="243">
        <f t="shared" si="29"/>
        <v>0</v>
      </c>
      <c r="GM16" s="236"/>
      <c r="GN16" s="281"/>
      <c r="GO16" s="188" t="e">
        <f t="shared" si="68"/>
        <v>#REF!</v>
      </c>
      <c r="GQ16" s="389"/>
    </row>
    <row r="17" spans="1:199" ht="15.75" thickBot="1" x14ac:dyDescent="0.3">
      <c r="A17" s="129" t="s">
        <v>119</v>
      </c>
      <c r="B17" s="14" t="s">
        <v>120</v>
      </c>
      <c r="C17" s="14"/>
      <c r="D17" s="140"/>
      <c r="E17" s="14" t="s">
        <v>4</v>
      </c>
      <c r="F17" s="14"/>
      <c r="G17" s="14"/>
      <c r="H17" s="14"/>
      <c r="I17" s="14"/>
      <c r="J17" s="138"/>
      <c r="K17" s="14"/>
      <c r="L17" s="152"/>
      <c r="M17" s="14" t="str">
        <f t="shared" si="69"/>
        <v/>
      </c>
      <c r="N17" s="14" t="str">
        <f t="shared" si="30"/>
        <v/>
      </c>
      <c r="O17" s="14" t="str">
        <f t="shared" si="31"/>
        <v/>
      </c>
      <c r="P17" s="14" t="str">
        <f t="shared" si="32"/>
        <v/>
      </c>
      <c r="Q17" s="14" t="str">
        <f t="shared" si="33"/>
        <v/>
      </c>
      <c r="R17" s="14" t="str">
        <f t="shared" si="34"/>
        <v/>
      </c>
      <c r="S17" s="14" t="str">
        <f t="shared" si="35"/>
        <v/>
      </c>
      <c r="T17" s="14" t="str">
        <f t="shared" si="36"/>
        <v/>
      </c>
      <c r="U17" s="14" t="str">
        <f t="shared" si="37"/>
        <v/>
      </c>
      <c r="V17" s="14" t="str">
        <f t="shared" si="38"/>
        <v/>
      </c>
      <c r="W17" s="14" t="str">
        <f t="shared" si="39"/>
        <v/>
      </c>
      <c r="X17" s="14" t="str">
        <f t="shared" si="40"/>
        <v/>
      </c>
      <c r="Y17" s="14"/>
      <c r="Z17" s="14"/>
      <c r="AA17" s="298"/>
      <c r="AB17" s="298"/>
      <c r="AC17" s="298"/>
      <c r="AD17" s="172">
        <f t="shared" si="1"/>
        <v>0</v>
      </c>
      <c r="AE17" s="54" t="e">
        <f t="shared" ca="1" si="2"/>
        <v>#REF!</v>
      </c>
      <c r="AF17" s="6"/>
      <c r="AG17" s="27"/>
      <c r="AH17" s="27"/>
      <c r="AI17" s="27"/>
      <c r="AJ17" s="28"/>
      <c r="AK17" s="6"/>
      <c r="AL17" s="6"/>
      <c r="AM17" s="6" t="e">
        <f t="shared" ca="1" si="3"/>
        <v>#REF!</v>
      </c>
      <c r="AN17" s="6">
        <f>SUM(F17:AC17)</f>
        <v>0</v>
      </c>
      <c r="AO17" s="6">
        <f>COUNT(F17:X17)</f>
        <v>0</v>
      </c>
      <c r="AP17" s="6">
        <f>COUNT(F17:AC17)</f>
        <v>0</v>
      </c>
      <c r="AQ17" s="20" t="s">
        <v>4</v>
      </c>
      <c r="AR17" s="345"/>
      <c r="AS17" s="345"/>
      <c r="AT17" s="335">
        <v>99</v>
      </c>
      <c r="AU17" s="97"/>
      <c r="AV17" s="193"/>
      <c r="AW17" s="160"/>
      <c r="AX17" s="180"/>
      <c r="AY17" s="50"/>
      <c r="AZ17" s="105"/>
      <c r="BA17" s="87"/>
      <c r="BB17" s="97"/>
      <c r="BC17" s="50"/>
      <c r="BD17" s="105"/>
      <c r="BE17" s="160"/>
      <c r="BF17" s="97"/>
      <c r="BG17" s="50"/>
      <c r="BH17" s="105"/>
      <c r="BI17" s="160"/>
      <c r="BJ17" s="207"/>
      <c r="BK17" s="50"/>
      <c r="BL17" s="105"/>
      <c r="BM17" s="160"/>
      <c r="BN17" s="207"/>
      <c r="BO17" s="50"/>
      <c r="BP17" s="105"/>
      <c r="BQ17" s="160"/>
      <c r="BR17" s="207"/>
      <c r="BS17" s="50"/>
      <c r="BT17" s="105"/>
      <c r="BU17" s="160"/>
      <c r="BV17" s="207">
        <f t="shared" si="4"/>
        <v>0</v>
      </c>
      <c r="BW17" s="185"/>
      <c r="BX17" s="278"/>
      <c r="BY17" s="281"/>
      <c r="BZ17" s="188" t="e">
        <f t="shared" si="58"/>
        <v>#DIV/0!</v>
      </c>
      <c r="CA17" s="249"/>
      <c r="CB17" s="234"/>
      <c r="CC17" s="242">
        <f t="shared" si="70"/>
        <v>0</v>
      </c>
      <c r="CD17" s="243">
        <f t="shared" si="6"/>
        <v>0</v>
      </c>
      <c r="CE17" s="236"/>
      <c r="CF17" s="249"/>
      <c r="CG17" s="234"/>
      <c r="CH17" s="242">
        <f t="shared" si="71"/>
        <v>0</v>
      </c>
      <c r="CI17" s="243">
        <f t="shared" si="59"/>
        <v>0</v>
      </c>
      <c r="CJ17" s="236"/>
      <c r="CK17" s="249"/>
      <c r="CL17" s="234"/>
      <c r="CM17" s="242">
        <f t="shared" si="72"/>
        <v>0</v>
      </c>
      <c r="CN17" s="243">
        <f t="shared" si="10"/>
        <v>0</v>
      </c>
      <c r="CO17" s="236"/>
      <c r="CP17" s="249"/>
      <c r="CQ17" s="234"/>
      <c r="CR17" s="242">
        <f t="shared" si="73"/>
        <v>0</v>
      </c>
      <c r="CS17" s="243">
        <f t="shared" si="12"/>
        <v>0</v>
      </c>
      <c r="CT17" s="236"/>
      <c r="CU17" s="249"/>
      <c r="CV17" s="234"/>
      <c r="CW17" s="242">
        <f t="shared" si="74"/>
        <v>0</v>
      </c>
      <c r="CX17" s="243">
        <f t="shared" si="14"/>
        <v>0</v>
      </c>
      <c r="CY17" s="236"/>
      <c r="CZ17" s="249"/>
      <c r="DA17" s="234"/>
      <c r="DB17" s="242">
        <f t="shared" si="75"/>
        <v>0</v>
      </c>
      <c r="DC17" s="243">
        <f t="shared" si="42"/>
        <v>0</v>
      </c>
      <c r="DD17" s="236"/>
      <c r="DE17" s="382"/>
      <c r="DF17" s="249"/>
      <c r="DG17" s="234"/>
      <c r="DH17" s="242">
        <f t="shared" si="76"/>
        <v>0</v>
      </c>
      <c r="DI17" s="243">
        <f t="shared" si="43"/>
        <v>0</v>
      </c>
      <c r="DJ17" s="236"/>
      <c r="DK17" s="185"/>
      <c r="DL17" s="278"/>
      <c r="DM17" s="399"/>
      <c r="DN17" s="207">
        <f t="shared" si="44"/>
        <v>0</v>
      </c>
      <c r="DO17" s="243">
        <f t="shared" si="45"/>
        <v>0</v>
      </c>
      <c r="DP17" s="236"/>
      <c r="DQ17" s="281"/>
      <c r="DR17" s="185"/>
      <c r="DS17" s="185"/>
      <c r="DT17" s="207">
        <f t="shared" si="17"/>
        <v>0</v>
      </c>
      <c r="DU17" s="243">
        <f t="shared" si="46"/>
        <v>0</v>
      </c>
      <c r="DV17" s="236"/>
      <c r="DW17" s="281"/>
      <c r="DX17" s="188" t="e">
        <f t="shared" si="60"/>
        <v>#DIV/0!</v>
      </c>
      <c r="DY17" s="185"/>
      <c r="DZ17" s="185"/>
      <c r="EA17" s="207">
        <f t="shared" si="18"/>
        <v>0</v>
      </c>
      <c r="EB17" s="243">
        <f t="shared" si="19"/>
        <v>0</v>
      </c>
      <c r="EC17" s="236"/>
      <c r="ED17" s="281"/>
      <c r="EE17" s="188" t="e">
        <f t="shared" si="61"/>
        <v>#DIV/0!</v>
      </c>
      <c r="EF17" s="185"/>
      <c r="EG17" s="185"/>
      <c r="EH17" s="207">
        <f t="shared" si="20"/>
        <v>0</v>
      </c>
      <c r="EI17" s="243">
        <f t="shared" si="47"/>
        <v>0</v>
      </c>
      <c r="EJ17" s="236"/>
      <c r="EK17" s="281"/>
      <c r="EL17" s="188" t="e">
        <f t="shared" si="62"/>
        <v>#DIV/0!</v>
      </c>
      <c r="EM17" s="185"/>
      <c r="EN17" s="185"/>
      <c r="EO17" s="207">
        <f t="shared" si="21"/>
        <v>0</v>
      </c>
      <c r="EP17" s="243">
        <f t="shared" si="48"/>
        <v>0</v>
      </c>
      <c r="EQ17" s="236"/>
      <c r="ER17" s="281"/>
      <c r="ES17" s="188" t="e">
        <f t="shared" si="63"/>
        <v>#DIV/0!</v>
      </c>
      <c r="ET17" s="185"/>
      <c r="EU17" s="185"/>
      <c r="EV17" s="207">
        <f t="shared" si="22"/>
        <v>0</v>
      </c>
      <c r="EW17" s="243">
        <f t="shared" si="49"/>
        <v>0</v>
      </c>
      <c r="EX17" s="236"/>
      <c r="EY17" s="281"/>
      <c r="EZ17" s="188" t="e">
        <f>((ET17+(EU17/100))/(DJ17+(#REF!/100)))</f>
        <v>#REF!</v>
      </c>
      <c r="FA17" s="185"/>
      <c r="FB17" s="185"/>
      <c r="FC17" s="207">
        <f t="shared" si="23"/>
        <v>0</v>
      </c>
      <c r="FD17" s="243">
        <f t="shared" si="55"/>
        <v>0</v>
      </c>
      <c r="FE17" s="236"/>
      <c r="FF17" s="281"/>
      <c r="FG17" s="188" t="e">
        <f>((FA17+(FB17/100))/(#REF!+(#REF!/100)))</f>
        <v>#REF!</v>
      </c>
      <c r="FH17" s="185"/>
      <c r="FI17" s="185"/>
      <c r="FJ17" s="207">
        <f t="shared" si="50"/>
        <v>0</v>
      </c>
      <c r="FK17" s="243">
        <f t="shared" si="64"/>
        <v>0</v>
      </c>
      <c r="FL17" s="236"/>
      <c r="FM17" s="185"/>
      <c r="FN17" s="185"/>
      <c r="FO17" s="207">
        <f t="shared" si="24"/>
        <v>0</v>
      </c>
      <c r="FP17" s="243">
        <f t="shared" si="52"/>
        <v>0</v>
      </c>
      <c r="FQ17" s="236"/>
      <c r="FR17" s="281"/>
      <c r="FS17" s="188" t="e">
        <f t="shared" si="65"/>
        <v>#DIV/0!</v>
      </c>
      <c r="FT17" s="185"/>
      <c r="FU17" s="185"/>
      <c r="FV17" s="207">
        <f t="shared" si="25"/>
        <v>0</v>
      </c>
      <c r="FW17" s="243">
        <f t="shared" si="53"/>
        <v>0</v>
      </c>
      <c r="FX17" s="236"/>
      <c r="FY17" s="236"/>
      <c r="FZ17" s="281"/>
      <c r="GA17" s="188" t="e">
        <f t="shared" si="66"/>
        <v>#DIV/0!</v>
      </c>
      <c r="GB17" s="185"/>
      <c r="GC17" s="185"/>
      <c r="GD17" s="207">
        <f t="shared" si="26"/>
        <v>0</v>
      </c>
      <c r="GE17" s="243">
        <f t="shared" si="27"/>
        <v>0</v>
      </c>
      <c r="GF17" s="236"/>
      <c r="GG17" s="281"/>
      <c r="GH17" s="188" t="e">
        <f t="shared" si="67"/>
        <v>#DIV/0!</v>
      </c>
      <c r="GI17" s="185"/>
      <c r="GJ17" s="185"/>
      <c r="GK17" s="207">
        <f t="shared" si="28"/>
        <v>0</v>
      </c>
      <c r="GL17" s="243">
        <f t="shared" si="29"/>
        <v>0</v>
      </c>
      <c r="GM17" s="236"/>
      <c r="GN17" s="281"/>
      <c r="GO17" s="188" t="e">
        <f t="shared" si="68"/>
        <v>#REF!</v>
      </c>
      <c r="GQ17" s="389"/>
    </row>
    <row r="18" spans="1:199" ht="15.75" thickBot="1" x14ac:dyDescent="0.3">
      <c r="A18" s="129" t="s">
        <v>52</v>
      </c>
      <c r="B18" s="14" t="s">
        <v>84</v>
      </c>
      <c r="C18" s="14"/>
      <c r="D18" s="111"/>
      <c r="E18" s="14" t="s">
        <v>4</v>
      </c>
      <c r="F18" s="14"/>
      <c r="G18" s="14"/>
      <c r="H18" s="14"/>
      <c r="I18" s="14"/>
      <c r="J18" s="14"/>
      <c r="K18" s="14"/>
      <c r="L18" s="152"/>
      <c r="M18" s="14">
        <f t="shared" si="69"/>
        <v>15</v>
      </c>
      <c r="N18" s="14" t="str">
        <f t="shared" si="30"/>
        <v/>
      </c>
      <c r="O18" s="14" t="str">
        <f t="shared" si="31"/>
        <v/>
      </c>
      <c r="P18" s="14" t="str">
        <f t="shared" si="32"/>
        <v/>
      </c>
      <c r="Q18" s="14" t="str">
        <f t="shared" si="33"/>
        <v/>
      </c>
      <c r="R18" s="14" t="str">
        <f t="shared" si="34"/>
        <v/>
      </c>
      <c r="S18" s="14" t="str">
        <f t="shared" si="35"/>
        <v/>
      </c>
      <c r="T18" s="14" t="str">
        <f t="shared" si="36"/>
        <v/>
      </c>
      <c r="U18" s="14" t="str">
        <f t="shared" si="37"/>
        <v/>
      </c>
      <c r="V18" s="14" t="str">
        <f t="shared" si="38"/>
        <v/>
      </c>
      <c r="W18" s="14" t="str">
        <f t="shared" si="39"/>
        <v/>
      </c>
      <c r="X18" s="14" t="str">
        <f t="shared" si="40"/>
        <v/>
      </c>
      <c r="Y18" s="14"/>
      <c r="Z18" s="14">
        <f>$AT$1</f>
        <v>15</v>
      </c>
      <c r="AA18" s="14">
        <f>$AT$1</f>
        <v>15</v>
      </c>
      <c r="AB18" s="298"/>
      <c r="AC18" s="14">
        <f>$AT$1</f>
        <v>15</v>
      </c>
      <c r="AD18" s="172">
        <f t="shared" si="1"/>
        <v>36</v>
      </c>
      <c r="AE18" s="54">
        <f t="shared" ca="1" si="2"/>
        <v>15</v>
      </c>
      <c r="AF18" s="6"/>
      <c r="AG18" s="27"/>
      <c r="AH18" s="27"/>
      <c r="AI18" s="27"/>
      <c r="AJ18" s="28"/>
      <c r="AK18" s="6"/>
      <c r="AL18" s="6"/>
      <c r="AM18" s="6">
        <f t="shared" ca="1" si="3"/>
        <v>45</v>
      </c>
      <c r="AN18" s="6">
        <f>SUM(F18:AC18)</f>
        <v>60</v>
      </c>
      <c r="AO18" s="6">
        <f>COUNT(F18:X18)</f>
        <v>1</v>
      </c>
      <c r="AP18" s="6">
        <f>COUNT(F18:AC18)</f>
        <v>4</v>
      </c>
      <c r="AQ18" s="20" t="s">
        <v>4</v>
      </c>
      <c r="AR18" s="348"/>
      <c r="AS18" s="348"/>
      <c r="AT18" s="355">
        <f>BF18/BI5/BE5/BA5</f>
        <v>57.966201186356876</v>
      </c>
      <c r="AU18" s="215"/>
      <c r="AV18" s="193"/>
      <c r="AW18" s="160"/>
      <c r="AX18" s="180"/>
      <c r="AY18" s="50"/>
      <c r="AZ18" s="105"/>
      <c r="BA18" s="87"/>
      <c r="BB18" s="97"/>
      <c r="BC18" s="50"/>
      <c r="BD18" s="105"/>
      <c r="BE18" s="160"/>
      <c r="BF18" s="97">
        <v>60.04</v>
      </c>
      <c r="BG18" s="185">
        <f t="shared" ref="BG18" si="77">TRUNC(BF18)</f>
        <v>60</v>
      </c>
      <c r="BH18" s="278">
        <f t="shared" ref="BH18" si="78">10000/60*(BF18-BG18)</f>
        <v>6.666666666666524</v>
      </c>
      <c r="BI18" s="342"/>
      <c r="BJ18" s="207"/>
      <c r="BK18" s="50"/>
      <c r="BL18" s="105"/>
      <c r="BM18" s="160"/>
      <c r="BN18" s="207"/>
      <c r="BO18" s="50"/>
      <c r="BP18" s="105"/>
      <c r="BQ18" s="160"/>
      <c r="BR18" s="207"/>
      <c r="BS18" s="50"/>
      <c r="BT18" s="105"/>
      <c r="BU18" s="160"/>
      <c r="BV18" s="207">
        <f t="shared" si="4"/>
        <v>148.08333333333334</v>
      </c>
      <c r="BW18" s="185">
        <v>148</v>
      </c>
      <c r="BX18" s="278">
        <v>5</v>
      </c>
      <c r="BY18" s="281"/>
      <c r="BZ18" s="188">
        <f>((BW18+(BX18/100))/(BG18+(BH18/100)))</f>
        <v>2.4647613762486129</v>
      </c>
      <c r="CA18" s="248"/>
      <c r="CB18" s="233"/>
      <c r="CC18" s="242">
        <f t="shared" si="70"/>
        <v>0</v>
      </c>
      <c r="CD18" s="243">
        <f t="shared" si="6"/>
        <v>0</v>
      </c>
      <c r="CE18" s="236"/>
      <c r="CF18" s="248"/>
      <c r="CG18" s="233"/>
      <c r="CH18" s="242">
        <f t="shared" si="71"/>
        <v>0</v>
      </c>
      <c r="CI18" s="243">
        <f t="shared" si="59"/>
        <v>0</v>
      </c>
      <c r="CJ18" s="236"/>
      <c r="CK18" s="248"/>
      <c r="CL18" s="233"/>
      <c r="CM18" s="242">
        <f t="shared" si="72"/>
        <v>0</v>
      </c>
      <c r="CN18" s="243">
        <f t="shared" si="10"/>
        <v>0</v>
      </c>
      <c r="CO18" s="236"/>
      <c r="CP18" s="248"/>
      <c r="CQ18" s="233"/>
      <c r="CR18" s="242">
        <f t="shared" si="73"/>
        <v>0</v>
      </c>
      <c r="CS18" s="243">
        <f t="shared" si="12"/>
        <v>0</v>
      </c>
      <c r="CT18" s="236"/>
      <c r="CU18" s="248"/>
      <c r="CV18" s="233"/>
      <c r="CW18" s="242">
        <f t="shared" si="74"/>
        <v>0</v>
      </c>
      <c r="CX18" s="243">
        <f t="shared" si="14"/>
        <v>0</v>
      </c>
      <c r="CY18" s="236"/>
      <c r="CZ18" s="248"/>
      <c r="DA18" s="233"/>
      <c r="DB18" s="242">
        <f t="shared" si="75"/>
        <v>0</v>
      </c>
      <c r="DC18" s="243">
        <f t="shared" si="42"/>
        <v>0</v>
      </c>
      <c r="DD18" s="236"/>
      <c r="DE18" s="382"/>
      <c r="DF18" s="248"/>
      <c r="DG18" s="233"/>
      <c r="DH18" s="242">
        <f t="shared" si="76"/>
        <v>0</v>
      </c>
      <c r="DI18" s="243">
        <f t="shared" si="43"/>
        <v>0</v>
      </c>
      <c r="DJ18" s="236"/>
      <c r="DK18" s="185">
        <v>148</v>
      </c>
      <c r="DL18" s="278">
        <v>5</v>
      </c>
      <c r="DM18" s="399"/>
      <c r="DN18" s="207">
        <f t="shared" si="44"/>
        <v>148.08333333333334</v>
      </c>
      <c r="DO18" s="243">
        <f t="shared" si="45"/>
        <v>2.5546496113701989</v>
      </c>
      <c r="DP18" s="236">
        <v>15</v>
      </c>
      <c r="DQ18" s="281"/>
      <c r="DR18" s="185"/>
      <c r="DS18" s="185"/>
      <c r="DT18" s="207">
        <f t="shared" si="17"/>
        <v>0</v>
      </c>
      <c r="DU18" s="243">
        <f t="shared" si="46"/>
        <v>0</v>
      </c>
      <c r="DV18" s="236"/>
      <c r="DW18" s="281"/>
      <c r="DX18" s="188" t="e">
        <f>((DR18+(DS18/100))/(CZ18+(DA18/100)))</f>
        <v>#DIV/0!</v>
      </c>
      <c r="DY18" s="185"/>
      <c r="DZ18" s="185"/>
      <c r="EA18" s="207">
        <f t="shared" si="18"/>
        <v>0</v>
      </c>
      <c r="EB18" s="243">
        <f t="shared" si="19"/>
        <v>0</v>
      </c>
      <c r="EC18" s="236"/>
      <c r="ED18" s="281"/>
      <c r="EE18" s="188" t="e">
        <f>((DY18+(DZ18/100))/(DF18+(DG18/100)))</f>
        <v>#DIV/0!</v>
      </c>
      <c r="EF18" s="185"/>
      <c r="EG18" s="185"/>
      <c r="EH18" s="207">
        <f t="shared" si="20"/>
        <v>0</v>
      </c>
      <c r="EI18" s="243">
        <f t="shared" si="47"/>
        <v>0</v>
      </c>
      <c r="EJ18" s="236"/>
      <c r="EK18" s="281"/>
      <c r="EL18" s="188" t="e">
        <f>((EF18+(EG18/100))/(#REF!+(DK18/100)))</f>
        <v>#REF!</v>
      </c>
      <c r="EM18" s="185"/>
      <c r="EN18" s="185"/>
      <c r="EO18" s="207">
        <f t="shared" si="21"/>
        <v>0</v>
      </c>
      <c r="EP18" s="243">
        <f t="shared" si="48"/>
        <v>0</v>
      </c>
      <c r="EQ18" s="236"/>
      <c r="ER18" s="281"/>
      <c r="ES18" s="188" t="e">
        <f>((EM18+(EN18/100))/(#REF!+(DR18/100)))</f>
        <v>#REF!</v>
      </c>
      <c r="ET18" s="185"/>
      <c r="EU18" s="185"/>
      <c r="EV18" s="207">
        <f t="shared" si="22"/>
        <v>0</v>
      </c>
      <c r="EW18" s="243">
        <f t="shared" si="49"/>
        <v>0</v>
      </c>
      <c r="EX18" s="236"/>
      <c r="EY18" s="281"/>
      <c r="EZ18" s="188" t="e">
        <f>((ET18+(EU18/100))/(EA18+(DY18/100)))</f>
        <v>#DIV/0!</v>
      </c>
      <c r="FA18" s="185"/>
      <c r="FB18" s="185"/>
      <c r="FC18" s="207">
        <f t="shared" si="23"/>
        <v>0</v>
      </c>
      <c r="FD18" s="243">
        <f t="shared" si="55"/>
        <v>0</v>
      </c>
      <c r="FE18" s="236"/>
      <c r="FF18" s="281"/>
      <c r="FG18" s="188" t="e">
        <f>((FA18+(FB18/100))/(EH18+(EF18/100)))</f>
        <v>#DIV/0!</v>
      </c>
      <c r="FH18" s="185"/>
      <c r="FI18" s="185"/>
      <c r="FJ18" s="207">
        <f t="shared" si="50"/>
        <v>0</v>
      </c>
      <c r="FK18" s="243">
        <f t="shared" si="64"/>
        <v>0</v>
      </c>
      <c r="FL18" s="236"/>
      <c r="FM18" s="185"/>
      <c r="FN18" s="185"/>
      <c r="FO18" s="207">
        <f t="shared" si="24"/>
        <v>0</v>
      </c>
      <c r="FP18" s="243">
        <f t="shared" si="52"/>
        <v>0</v>
      </c>
      <c r="FQ18" s="236"/>
      <c r="FR18" s="281"/>
      <c r="FS18" s="188" t="e">
        <f>((FM18+(FN18/100))/(EV18+(ET18/100)))</f>
        <v>#DIV/0!</v>
      </c>
      <c r="FT18" s="185"/>
      <c r="FU18" s="185"/>
      <c r="FV18" s="207">
        <f t="shared" si="25"/>
        <v>0</v>
      </c>
      <c r="FW18" s="243">
        <f t="shared" si="53"/>
        <v>0</v>
      </c>
      <c r="FX18" s="236"/>
      <c r="FY18" s="236"/>
      <c r="FZ18" s="281"/>
      <c r="GA18" s="188" t="e">
        <f>((FT18+(FU18/100))/(FC18+(FA18/100)))</f>
        <v>#DIV/0!</v>
      </c>
      <c r="GB18" s="185"/>
      <c r="GC18" s="185"/>
      <c r="GD18" s="207">
        <f t="shared" si="26"/>
        <v>0</v>
      </c>
      <c r="GE18" s="243">
        <f t="shared" si="27"/>
        <v>0</v>
      </c>
      <c r="GF18" s="236"/>
      <c r="GG18" s="281"/>
      <c r="GH18" s="188" t="e">
        <f>((GB18+(GC18/100))/(FJ18+(FH18/100)))</f>
        <v>#DIV/0!</v>
      </c>
      <c r="GI18" s="185"/>
      <c r="GJ18" s="185"/>
      <c r="GK18" s="207">
        <f t="shared" si="28"/>
        <v>0</v>
      </c>
      <c r="GL18" s="243">
        <f t="shared" si="29"/>
        <v>0</v>
      </c>
      <c r="GM18" s="236"/>
      <c r="GN18" s="281"/>
      <c r="GO18" s="188" t="e">
        <f>((GI18+(GJ18/100))/(FO18+(FM18/100)))</f>
        <v>#DIV/0!</v>
      </c>
      <c r="GQ18" s="389"/>
    </row>
    <row r="19" spans="1:199" ht="15.75" thickBot="1" x14ac:dyDescent="0.3">
      <c r="A19" s="129" t="s">
        <v>53</v>
      </c>
      <c r="B19" s="14" t="s">
        <v>85</v>
      </c>
      <c r="C19" s="14"/>
      <c r="D19" s="111"/>
      <c r="E19" s="14" t="s">
        <v>4</v>
      </c>
      <c r="F19" s="14"/>
      <c r="G19" s="14"/>
      <c r="H19" s="14"/>
      <c r="I19" s="14"/>
      <c r="J19" s="14"/>
      <c r="K19" s="14"/>
      <c r="L19" s="152"/>
      <c r="M19" s="14" t="str">
        <f t="shared" si="69"/>
        <v/>
      </c>
      <c r="N19" s="14" t="str">
        <f t="shared" si="30"/>
        <v/>
      </c>
      <c r="O19" s="14" t="str">
        <f t="shared" si="31"/>
        <v/>
      </c>
      <c r="P19" s="14" t="str">
        <f t="shared" si="32"/>
        <v/>
      </c>
      <c r="Q19" s="14" t="str">
        <f t="shared" si="33"/>
        <v/>
      </c>
      <c r="R19" s="14" t="str">
        <f t="shared" si="34"/>
        <v/>
      </c>
      <c r="S19" s="14" t="str">
        <f t="shared" si="35"/>
        <v/>
      </c>
      <c r="T19" s="14" t="str">
        <f t="shared" si="36"/>
        <v/>
      </c>
      <c r="U19" s="14" t="str">
        <f t="shared" si="37"/>
        <v/>
      </c>
      <c r="V19" s="14" t="str">
        <f t="shared" si="38"/>
        <v/>
      </c>
      <c r="W19" s="14" t="str">
        <f t="shared" si="39"/>
        <v/>
      </c>
      <c r="X19" s="14" t="str">
        <f t="shared" si="40"/>
        <v/>
      </c>
      <c r="Y19" s="14"/>
      <c r="Z19" s="14"/>
      <c r="AA19" s="298"/>
      <c r="AB19" s="298"/>
      <c r="AC19" s="298"/>
      <c r="AD19" s="172">
        <f t="shared" si="1"/>
        <v>0</v>
      </c>
      <c r="AE19" s="54" t="e">
        <f t="shared" ca="1" si="2"/>
        <v>#REF!</v>
      </c>
      <c r="AF19" s="6"/>
      <c r="AG19" s="27" t="str">
        <f>CONCATENATE(TRUNC(AH19),"m ",FIXED(((AH19)-TRUNC(AH19))*60,0),"s")</f>
        <v>40m 10s</v>
      </c>
      <c r="AH19" s="27">
        <v>40.17</v>
      </c>
      <c r="AI19" s="27">
        <f>COUNT(F19:X19)</f>
        <v>0</v>
      </c>
      <c r="AJ19" s="28">
        <f>IF(AI19=0,0,IF(AI19=1,AVERAGE(LARGE(F19:X19,1)),IF(AI19=2,AVERAGE(LARGE(F19:X19,1),LARGE(F19:X19,2)),IF(AI19=3,AVERAGE(LARGE(F19:X19,1),LARGE(F19:X19,2),LARGE(F19:X19,3)),IF(AI19=4,AVERAGE(LARGE(F19:X19,1),LARGE(F19:X19,2),LARGE(F19:X19,3),LARGE(F19:X19,4)),IF(AI19=5,AVERAGE(LARGE(F19:X19,1),LARGE(F19:X19,2),LARGE(F19:X19,3),LARGE(F19:X19,4),LARGE(F19:X19,5)),IF(AI19=6,AVERAGE(LARGE(F19:X19,1),LARGE(F19:X19,2),LARGE(F19:X19,3),LARGE(F19:X19,4),LARGE(F19:X19,5),LARGE(F19:X19,6)),IF(AI19=7,AVERAGE(LARGE(F19:X19,1),LARGE(F19:X19,2),LARGE(F19:X19,3),LARGE(F19:X19,4),LARGE(F19:X19,5),LARGE(F19:X19,6),LARGE(F19:X19,7)),IF(AI19=8,AVERAGE(LARGE(F19:X19,1),LARGE(F19:X19,2),LARGE(F19:X19,3),LARGE(F19:X19,4),LARGE(F19:X19,5),LARGE(F19:X19,6),LARGE(F19:X19,7),LARGE(F19:X19,8)),IF(AI19=9,AVERAGE(LARGE(F19:X19,1),LARGE(F19:X19,2),LARGE(F19:X19,3),LARGE(F19:X19,4),LARGE(F19:X19,5),LARGE(F19:X19,6),LARGE(F19:X19,7),LARGE(F19:X19,8),LARGE(F19:X19,9)),IF(AI19&gt;9,AVERAGE(LARGE(F19:X19,1),LARGE(F19:X19,2),LARGE(F19:X19,3),LARGE(F19:X19,4),LARGE(F19:X19,5),LARGE(F19:X19,6),LARGE(F19:X19,7),LARGE(F19:X19,8),LARGE(F19:X19,9),LARGE(F19:X19,10)))))))))))))</f>
        <v>0</v>
      </c>
      <c r="AK19" s="6"/>
      <c r="AL19" s="6"/>
      <c r="AM19" s="6" t="e">
        <f t="shared" ca="1" si="3"/>
        <v>#REF!</v>
      </c>
      <c r="AN19" s="6">
        <f>SUM(F19:AC19)</f>
        <v>0</v>
      </c>
      <c r="AO19" s="6">
        <f>COUNT(F19:X19)</f>
        <v>0</v>
      </c>
      <c r="AP19" s="6">
        <f>COUNT(F19:AC19)</f>
        <v>0</v>
      </c>
      <c r="AQ19" s="20" t="s">
        <v>4</v>
      </c>
      <c r="AR19" s="345"/>
      <c r="AS19" s="345"/>
      <c r="AT19" s="335">
        <v>99</v>
      </c>
      <c r="AU19" s="97"/>
      <c r="AV19" s="193"/>
      <c r="AW19" s="160"/>
      <c r="AX19" s="180"/>
      <c r="AY19" s="50"/>
      <c r="AZ19" s="105"/>
      <c r="BA19" s="87"/>
      <c r="BB19" s="97"/>
      <c r="BC19" s="50"/>
      <c r="BD19" s="105"/>
      <c r="BE19" s="160"/>
      <c r="BF19" s="97"/>
      <c r="BG19" s="50"/>
      <c r="BH19" s="105"/>
      <c r="BI19" s="160"/>
      <c r="BJ19" s="207"/>
      <c r="BK19" s="50"/>
      <c r="BL19" s="105"/>
      <c r="BM19" s="160"/>
      <c r="BN19" s="207"/>
      <c r="BO19" s="50"/>
      <c r="BP19" s="105"/>
      <c r="BQ19" s="160"/>
      <c r="BR19" s="207"/>
      <c r="BS19" s="50"/>
      <c r="BT19" s="105"/>
      <c r="BU19" s="160"/>
      <c r="BV19" s="207">
        <f t="shared" si="4"/>
        <v>0</v>
      </c>
      <c r="BW19" s="185"/>
      <c r="BX19" s="278"/>
      <c r="BY19" s="281"/>
      <c r="BZ19" s="188" t="e">
        <f>((BW19+(BX19/100))/(AV19+(AW19/100)))</f>
        <v>#DIV/0!</v>
      </c>
      <c r="CA19" s="248"/>
      <c r="CB19" s="233"/>
      <c r="CC19" s="242">
        <f t="shared" si="70"/>
        <v>0</v>
      </c>
      <c r="CD19" s="243">
        <f t="shared" si="6"/>
        <v>0</v>
      </c>
      <c r="CE19" s="236"/>
      <c r="CF19" s="248"/>
      <c r="CG19" s="233"/>
      <c r="CH19" s="242">
        <f t="shared" si="71"/>
        <v>0</v>
      </c>
      <c r="CI19" s="243">
        <f t="shared" si="59"/>
        <v>0</v>
      </c>
      <c r="CJ19" s="236"/>
      <c r="CK19" s="248"/>
      <c r="CL19" s="233"/>
      <c r="CM19" s="242">
        <f t="shared" si="72"/>
        <v>0</v>
      </c>
      <c r="CN19" s="243">
        <f t="shared" si="10"/>
        <v>0</v>
      </c>
      <c r="CO19" s="236"/>
      <c r="CP19" s="248"/>
      <c r="CQ19" s="233"/>
      <c r="CR19" s="242">
        <f t="shared" si="73"/>
        <v>0</v>
      </c>
      <c r="CS19" s="243">
        <f t="shared" si="12"/>
        <v>0</v>
      </c>
      <c r="CT19" s="236"/>
      <c r="CU19" s="248"/>
      <c r="CV19" s="233"/>
      <c r="CW19" s="242">
        <f t="shared" si="74"/>
        <v>0</v>
      </c>
      <c r="CX19" s="243">
        <f t="shared" si="14"/>
        <v>0</v>
      </c>
      <c r="CY19" s="236"/>
      <c r="CZ19" s="248"/>
      <c r="DA19" s="233"/>
      <c r="DB19" s="242">
        <f t="shared" si="75"/>
        <v>0</v>
      </c>
      <c r="DC19" s="243">
        <f t="shared" si="42"/>
        <v>0</v>
      </c>
      <c r="DD19" s="236"/>
      <c r="DE19" s="382"/>
      <c r="DF19" s="248"/>
      <c r="DG19" s="233"/>
      <c r="DH19" s="242">
        <f t="shared" si="76"/>
        <v>0</v>
      </c>
      <c r="DI19" s="243">
        <f t="shared" si="43"/>
        <v>0</v>
      </c>
      <c r="DJ19" s="236"/>
      <c r="DK19" s="185"/>
      <c r="DL19" s="278"/>
      <c r="DM19" s="399"/>
      <c r="DN19" s="207">
        <f t="shared" si="44"/>
        <v>0</v>
      </c>
      <c r="DO19" s="243">
        <f t="shared" si="45"/>
        <v>0</v>
      </c>
      <c r="DP19" s="236"/>
      <c r="DQ19" s="281"/>
      <c r="DR19" s="185"/>
      <c r="DS19" s="185"/>
      <c r="DT19" s="207">
        <f t="shared" si="17"/>
        <v>0</v>
      </c>
      <c r="DU19" s="243">
        <f t="shared" si="46"/>
        <v>0</v>
      </c>
      <c r="DV19" s="236"/>
      <c r="DW19" s="281"/>
      <c r="DX19" s="188" t="e">
        <f>((DR19+(DS19/100))/(CO19+(CP19/100)))</f>
        <v>#DIV/0!</v>
      </c>
      <c r="DY19" s="185"/>
      <c r="DZ19" s="185"/>
      <c r="EA19" s="207">
        <f t="shared" si="18"/>
        <v>0</v>
      </c>
      <c r="EB19" s="243">
        <f t="shared" si="19"/>
        <v>0</v>
      </c>
      <c r="EC19" s="236"/>
      <c r="ED19" s="281"/>
      <c r="EE19" s="188" t="e">
        <f>((DY19+(DZ19/100))/(CT19+(CU19/100)))</f>
        <v>#DIV/0!</v>
      </c>
      <c r="EF19" s="185"/>
      <c r="EG19" s="185"/>
      <c r="EH19" s="207">
        <f t="shared" si="20"/>
        <v>0</v>
      </c>
      <c r="EI19" s="243">
        <f t="shared" si="47"/>
        <v>0</v>
      </c>
      <c r="EJ19" s="236"/>
      <c r="EK19" s="281"/>
      <c r="EL19" s="188" t="e">
        <f>((EF19+(EG19/100))/(CY19+(CZ19/100)))</f>
        <v>#DIV/0!</v>
      </c>
      <c r="EM19" s="185"/>
      <c r="EN19" s="185"/>
      <c r="EO19" s="207">
        <f t="shared" si="21"/>
        <v>0</v>
      </c>
      <c r="EP19" s="243">
        <f t="shared" si="48"/>
        <v>0</v>
      </c>
      <c r="EQ19" s="236"/>
      <c r="ER19" s="281"/>
      <c r="ES19" s="188" t="e">
        <f>((EM19+(EN19/100))/(DD19+(DF19/100)))</f>
        <v>#DIV/0!</v>
      </c>
      <c r="ET19" s="185"/>
      <c r="EU19" s="185"/>
      <c r="EV19" s="207">
        <f t="shared" si="22"/>
        <v>0</v>
      </c>
      <c r="EW19" s="243">
        <f t="shared" si="49"/>
        <v>0</v>
      </c>
      <c r="EX19" s="236"/>
      <c r="EY19" s="281"/>
      <c r="EZ19" s="188" t="e">
        <f>((ET19+(EU19/100))/(DJ19+(#REF!/100)))</f>
        <v>#REF!</v>
      </c>
      <c r="FA19" s="185"/>
      <c r="FB19" s="185"/>
      <c r="FC19" s="207">
        <f t="shared" si="23"/>
        <v>0</v>
      </c>
      <c r="FD19" s="243">
        <f t="shared" si="55"/>
        <v>0</v>
      </c>
      <c r="FE19" s="236"/>
      <c r="FF19" s="281"/>
      <c r="FG19" s="188" t="e">
        <f>((FA19+(FB19/100))/(#REF!+(#REF!/100)))</f>
        <v>#REF!</v>
      </c>
      <c r="FH19" s="185"/>
      <c r="FI19" s="185"/>
      <c r="FJ19" s="207">
        <f t="shared" si="50"/>
        <v>0</v>
      </c>
      <c r="FK19" s="243">
        <f t="shared" si="64"/>
        <v>0</v>
      </c>
      <c r="FL19" s="236"/>
      <c r="FM19" s="185"/>
      <c r="FN19" s="185"/>
      <c r="FO19" s="207">
        <f t="shared" si="24"/>
        <v>0</v>
      </c>
      <c r="FP19" s="243">
        <f t="shared" si="52"/>
        <v>0</v>
      </c>
      <c r="FQ19" s="236"/>
      <c r="FR19" s="281"/>
      <c r="FS19" s="188" t="e">
        <f>((FM19+(FN19/100))/(EE19+(EH19/100)))</f>
        <v>#DIV/0!</v>
      </c>
      <c r="FT19" s="185"/>
      <c r="FU19" s="185"/>
      <c r="FV19" s="207">
        <f t="shared" si="25"/>
        <v>0</v>
      </c>
      <c r="FW19" s="243">
        <f t="shared" si="53"/>
        <v>0</v>
      </c>
      <c r="FX19" s="236"/>
      <c r="FY19" s="236"/>
      <c r="FZ19" s="281"/>
      <c r="GA19" s="188" t="e">
        <f>((FT19+(FU19/100))/(EL19+(EO19/100)))</f>
        <v>#DIV/0!</v>
      </c>
      <c r="GB19" s="185"/>
      <c r="GC19" s="185"/>
      <c r="GD19" s="207">
        <f t="shared" si="26"/>
        <v>0</v>
      </c>
      <c r="GE19" s="243">
        <f t="shared" si="27"/>
        <v>0</v>
      </c>
      <c r="GF19" s="236"/>
      <c r="GG19" s="281"/>
      <c r="GH19" s="188" t="e">
        <f>((GB19+(GC19/100))/(ES19+(EV19/100)))</f>
        <v>#DIV/0!</v>
      </c>
      <c r="GI19" s="185"/>
      <c r="GJ19" s="185"/>
      <c r="GK19" s="207">
        <f t="shared" si="28"/>
        <v>0</v>
      </c>
      <c r="GL19" s="243">
        <f t="shared" si="29"/>
        <v>0</v>
      </c>
      <c r="GM19" s="236"/>
      <c r="GN19" s="281"/>
      <c r="GO19" s="188" t="e">
        <f>((GI19+(GJ19/100))/(EZ19+(FC19/100)))</f>
        <v>#REF!</v>
      </c>
      <c r="GQ19" s="389"/>
    </row>
    <row r="20" spans="1:199" ht="15.75" thickBot="1" x14ac:dyDescent="0.3">
      <c r="A20" s="129" t="s">
        <v>45</v>
      </c>
      <c r="B20" s="14" t="s">
        <v>112</v>
      </c>
      <c r="C20" s="14"/>
      <c r="D20" s="111"/>
      <c r="E20" s="14" t="s">
        <v>4</v>
      </c>
      <c r="F20" s="14"/>
      <c r="G20" s="14"/>
      <c r="H20" s="14"/>
      <c r="I20" s="14"/>
      <c r="J20" s="138"/>
      <c r="K20" s="14"/>
      <c r="L20" s="152"/>
      <c r="M20" s="14" t="str">
        <f t="shared" si="69"/>
        <v/>
      </c>
      <c r="N20" s="14" t="str">
        <f t="shared" si="30"/>
        <v/>
      </c>
      <c r="O20" s="14">
        <f t="shared" si="31"/>
        <v>12</v>
      </c>
      <c r="P20" s="14">
        <f t="shared" si="32"/>
        <v>15</v>
      </c>
      <c r="Q20" s="14" t="str">
        <f t="shared" si="33"/>
        <v/>
      </c>
      <c r="R20" s="14">
        <f t="shared" si="34"/>
        <v>14</v>
      </c>
      <c r="S20" s="14" t="str">
        <f t="shared" si="35"/>
        <v/>
      </c>
      <c r="T20" s="14" t="str">
        <f t="shared" si="36"/>
        <v/>
      </c>
      <c r="U20" s="14" t="str">
        <f t="shared" si="37"/>
        <v/>
      </c>
      <c r="V20" s="14" t="str">
        <f t="shared" si="38"/>
        <v/>
      </c>
      <c r="W20" s="14" t="str">
        <f t="shared" si="39"/>
        <v/>
      </c>
      <c r="X20" s="14" t="str">
        <f t="shared" si="40"/>
        <v/>
      </c>
      <c r="Y20" s="14">
        <f>$AT$1</f>
        <v>15</v>
      </c>
      <c r="Z20" s="14">
        <f>$AT$1</f>
        <v>15</v>
      </c>
      <c r="AA20" s="14">
        <f>$AT$1</f>
        <v>15</v>
      </c>
      <c r="AB20" s="298"/>
      <c r="AC20" s="298"/>
      <c r="AD20" s="172">
        <f t="shared" si="1"/>
        <v>36</v>
      </c>
      <c r="AE20" s="54">
        <f t="shared" ca="1" si="2"/>
        <v>41</v>
      </c>
      <c r="AF20" s="6"/>
      <c r="AG20" s="27"/>
      <c r="AH20" s="27"/>
      <c r="AI20" s="27"/>
      <c r="AJ20" s="28"/>
      <c r="AK20" s="6"/>
      <c r="AL20" s="6"/>
      <c r="AM20" s="6">
        <f t="shared" ca="1" si="3"/>
        <v>45</v>
      </c>
      <c r="AN20" s="6">
        <f>SUM(F20:AC20)</f>
        <v>86</v>
      </c>
      <c r="AO20" s="6">
        <f>COUNT(F20:X20)</f>
        <v>3</v>
      </c>
      <c r="AP20" s="6">
        <f>COUNT(F20:AC20)</f>
        <v>6</v>
      </c>
      <c r="AQ20" s="20" t="s">
        <v>4</v>
      </c>
      <c r="AR20" s="353"/>
      <c r="AS20" s="353"/>
      <c r="AT20" s="394">
        <f>EA20/EE5</f>
        <v>55.74968119382973</v>
      </c>
      <c r="AU20" s="97"/>
      <c r="AV20" s="193"/>
      <c r="AW20" s="160"/>
      <c r="AX20" s="180"/>
      <c r="AY20" s="50"/>
      <c r="AZ20" s="105"/>
      <c r="BA20" s="87"/>
      <c r="BB20" s="97"/>
      <c r="BC20" s="50"/>
      <c r="BD20" s="105"/>
      <c r="BE20" s="160"/>
      <c r="BF20" s="97"/>
      <c r="BG20" s="50"/>
      <c r="BH20" s="105"/>
      <c r="BI20" s="182"/>
      <c r="BJ20" s="207"/>
      <c r="BK20" s="50"/>
      <c r="BL20" s="105"/>
      <c r="BM20" s="182"/>
      <c r="BN20" s="207"/>
      <c r="BO20" s="50"/>
      <c r="BP20" s="105"/>
      <c r="BQ20" s="182"/>
      <c r="BR20" s="207"/>
      <c r="BS20" s="50"/>
      <c r="BT20" s="105"/>
      <c r="BU20" s="182"/>
      <c r="BV20" s="207">
        <f t="shared" si="4"/>
        <v>0</v>
      </c>
      <c r="BW20" s="185"/>
      <c r="BX20" s="278"/>
      <c r="BY20" s="281"/>
      <c r="BZ20" s="188" t="e">
        <f>((BW20+(BX20/100))/(AV20+(AW20/100)))</f>
        <v>#DIV/0!</v>
      </c>
      <c r="CA20" s="248"/>
      <c r="CB20" s="233"/>
      <c r="CC20" s="242">
        <f t="shared" si="70"/>
        <v>0</v>
      </c>
      <c r="CD20" s="243">
        <f t="shared" si="6"/>
        <v>0</v>
      </c>
      <c r="CE20" s="236"/>
      <c r="CF20" s="248"/>
      <c r="CG20" s="233"/>
      <c r="CH20" s="242">
        <f t="shared" si="71"/>
        <v>0</v>
      </c>
      <c r="CI20" s="243">
        <f t="shared" si="59"/>
        <v>0</v>
      </c>
      <c r="CJ20" s="236"/>
      <c r="CK20" s="248"/>
      <c r="CL20" s="233"/>
      <c r="CM20" s="242">
        <f t="shared" si="72"/>
        <v>0</v>
      </c>
      <c r="CN20" s="243">
        <f t="shared" si="10"/>
        <v>0</v>
      </c>
      <c r="CO20" s="236"/>
      <c r="CP20" s="248"/>
      <c r="CQ20" s="233"/>
      <c r="CR20" s="242">
        <f t="shared" si="73"/>
        <v>0</v>
      </c>
      <c r="CS20" s="243">
        <f t="shared" si="12"/>
        <v>0</v>
      </c>
      <c r="CT20" s="236"/>
      <c r="CU20" s="248"/>
      <c r="CV20" s="233"/>
      <c r="CW20" s="242">
        <f t="shared" si="74"/>
        <v>0</v>
      </c>
      <c r="CX20" s="243">
        <f t="shared" si="14"/>
        <v>0</v>
      </c>
      <c r="CY20" s="236"/>
      <c r="CZ20" s="248"/>
      <c r="DA20" s="233"/>
      <c r="DB20" s="242">
        <f t="shared" si="75"/>
        <v>0</v>
      </c>
      <c r="DC20" s="243">
        <f t="shared" si="42"/>
        <v>0</v>
      </c>
      <c r="DD20" s="236"/>
      <c r="DE20" s="382"/>
      <c r="DF20" s="248"/>
      <c r="DG20" s="233"/>
      <c r="DH20" s="242">
        <f t="shared" si="76"/>
        <v>0</v>
      </c>
      <c r="DI20" s="243">
        <f t="shared" si="43"/>
        <v>0</v>
      </c>
      <c r="DJ20" s="236"/>
      <c r="DK20" s="185"/>
      <c r="DL20" s="278"/>
      <c r="DM20" s="399"/>
      <c r="DN20" s="207">
        <f t="shared" si="44"/>
        <v>0</v>
      </c>
      <c r="DO20" s="243">
        <f t="shared" si="45"/>
        <v>0</v>
      </c>
      <c r="DP20" s="236"/>
      <c r="DQ20" s="281"/>
      <c r="DR20" s="185"/>
      <c r="DS20" s="185"/>
      <c r="DT20" s="207">
        <f t="shared" si="17"/>
        <v>0</v>
      </c>
      <c r="DU20" s="243">
        <f t="shared" si="46"/>
        <v>0</v>
      </c>
      <c r="DV20" s="236"/>
      <c r="DW20" s="281"/>
      <c r="DX20" s="188" t="e">
        <f>((DR20+(DS20/100))/(CO20+(CP20/100)))</f>
        <v>#DIV/0!</v>
      </c>
      <c r="DY20" s="185">
        <v>58</v>
      </c>
      <c r="DZ20" s="185">
        <v>8</v>
      </c>
      <c r="EA20" s="207">
        <f t="shared" si="18"/>
        <v>58.133333333333333</v>
      </c>
      <c r="EB20" s="243">
        <f t="shared" si="19"/>
        <v>1.0427563366903598</v>
      </c>
      <c r="EC20" s="236">
        <v>12</v>
      </c>
      <c r="ED20" s="281"/>
      <c r="EE20" s="188" t="e">
        <f>((DY20+(DZ20/100))/(CT20+(CU20/100)))</f>
        <v>#DIV/0!</v>
      </c>
      <c r="EF20" s="185">
        <v>69</v>
      </c>
      <c r="EG20" s="185">
        <v>19</v>
      </c>
      <c r="EH20" s="207">
        <f t="shared" si="20"/>
        <v>69.316666666666663</v>
      </c>
      <c r="EI20" s="243">
        <f t="shared" si="47"/>
        <v>1.2433553911396806</v>
      </c>
      <c r="EJ20" s="236">
        <v>15</v>
      </c>
      <c r="EK20" s="281"/>
      <c r="EL20" s="188" t="e">
        <f>((EF20+(EG20/100))/(CY20+(CZ20/100)))</f>
        <v>#DIV/0!</v>
      </c>
      <c r="EM20" s="185"/>
      <c r="EN20" s="185"/>
      <c r="EO20" s="207">
        <f t="shared" si="21"/>
        <v>0</v>
      </c>
      <c r="EP20" s="243">
        <f t="shared" si="48"/>
        <v>0</v>
      </c>
      <c r="EQ20" s="236"/>
      <c r="ER20" s="281"/>
      <c r="ES20" s="188" t="e">
        <f>((EM20+(EN20/100))/(DD20+(DF20/100)))</f>
        <v>#DIV/0!</v>
      </c>
      <c r="ET20" s="185">
        <v>66</v>
      </c>
      <c r="EU20" s="185">
        <v>10</v>
      </c>
      <c r="EV20" s="207">
        <f t="shared" si="22"/>
        <v>66.166666666666671</v>
      </c>
      <c r="EW20" s="243">
        <f t="shared" si="49"/>
        <v>1.1868528258775024</v>
      </c>
      <c r="EX20" s="236">
        <v>14</v>
      </c>
      <c r="EY20" s="281"/>
      <c r="EZ20" s="188" t="e">
        <f>((ET20+(EU20/100))/(DJ20+(#REF!/100)))</f>
        <v>#REF!</v>
      </c>
      <c r="FA20" s="185"/>
      <c r="FB20" s="185"/>
      <c r="FC20" s="207">
        <f t="shared" si="23"/>
        <v>0</v>
      </c>
      <c r="FD20" s="243">
        <f t="shared" si="55"/>
        <v>0</v>
      </c>
      <c r="FE20" s="236"/>
      <c r="FF20" s="281"/>
      <c r="FG20" s="188" t="e">
        <f>((FA20+(FB20/100))/(#REF!+(#REF!/100)))</f>
        <v>#REF!</v>
      </c>
      <c r="FH20" s="185"/>
      <c r="FI20" s="185"/>
      <c r="FJ20" s="207">
        <f t="shared" si="50"/>
        <v>0</v>
      </c>
      <c r="FK20" s="243">
        <f t="shared" si="64"/>
        <v>0</v>
      </c>
      <c r="FL20" s="236"/>
      <c r="FM20" s="185"/>
      <c r="FN20" s="185"/>
      <c r="FO20" s="207">
        <f t="shared" si="24"/>
        <v>0</v>
      </c>
      <c r="FP20" s="243">
        <f t="shared" si="52"/>
        <v>0</v>
      </c>
      <c r="FQ20" s="236"/>
      <c r="FR20" s="281"/>
      <c r="FS20" s="188" t="e">
        <f>((FM20+(FN20/100))/(EE20+(EH20/100)))</f>
        <v>#DIV/0!</v>
      </c>
      <c r="FT20" s="185"/>
      <c r="FU20" s="185"/>
      <c r="FV20" s="207">
        <f t="shared" si="25"/>
        <v>0</v>
      </c>
      <c r="FW20" s="243">
        <f t="shared" si="53"/>
        <v>0</v>
      </c>
      <c r="FX20" s="236"/>
      <c r="FY20" s="236"/>
      <c r="FZ20" s="281"/>
      <c r="GA20" s="188" t="e">
        <f>((FT20+(FU20/100))/(EL20+(EO20/100)))</f>
        <v>#DIV/0!</v>
      </c>
      <c r="GB20" s="185"/>
      <c r="GC20" s="185"/>
      <c r="GD20" s="207">
        <f t="shared" si="26"/>
        <v>0</v>
      </c>
      <c r="GE20" s="243">
        <f t="shared" si="27"/>
        <v>0</v>
      </c>
      <c r="GF20" s="236"/>
      <c r="GG20" s="281"/>
      <c r="GH20" s="188" t="e">
        <f>((GB20+(GC20/100))/(ES20+(EV20/100)))</f>
        <v>#DIV/0!</v>
      </c>
      <c r="GI20" s="185"/>
      <c r="GJ20" s="185"/>
      <c r="GK20" s="207">
        <f t="shared" si="28"/>
        <v>0</v>
      </c>
      <c r="GL20" s="243">
        <f t="shared" si="29"/>
        <v>0</v>
      </c>
      <c r="GM20" s="236"/>
      <c r="GN20" s="281"/>
      <c r="GO20" s="188" t="e">
        <f>((GI20+(GJ20/100))/(EZ20+(FC20/100)))</f>
        <v>#REF!</v>
      </c>
      <c r="GQ20" s="389"/>
    </row>
    <row r="21" spans="1:199" ht="15.75" thickBot="1" x14ac:dyDescent="0.3">
      <c r="A21" s="129" t="s">
        <v>29</v>
      </c>
      <c r="B21" s="14" t="s">
        <v>82</v>
      </c>
      <c r="C21" s="14"/>
      <c r="D21" s="111"/>
      <c r="E21" s="14" t="s">
        <v>4</v>
      </c>
      <c r="F21" s="14"/>
      <c r="G21" s="14"/>
      <c r="H21" s="14"/>
      <c r="I21" s="14"/>
      <c r="J21" s="14"/>
      <c r="K21" s="14"/>
      <c r="L21" s="152">
        <v>15</v>
      </c>
      <c r="M21" s="14">
        <f t="shared" si="69"/>
        <v>13</v>
      </c>
      <c r="N21" s="14" t="str">
        <f t="shared" si="30"/>
        <v/>
      </c>
      <c r="O21" s="14" t="str">
        <f t="shared" si="31"/>
        <v/>
      </c>
      <c r="P21" s="14" t="str">
        <f t="shared" si="32"/>
        <v/>
      </c>
      <c r="Q21" s="14" t="str">
        <f t="shared" si="33"/>
        <v/>
      </c>
      <c r="R21" s="14" t="str">
        <f t="shared" si="34"/>
        <v/>
      </c>
      <c r="S21" s="14">
        <f t="shared" si="35"/>
        <v>15</v>
      </c>
      <c r="T21" s="14" t="str">
        <f t="shared" si="36"/>
        <v/>
      </c>
      <c r="U21" s="14" t="str">
        <f t="shared" si="37"/>
        <v/>
      </c>
      <c r="V21" s="14" t="str">
        <f t="shared" si="38"/>
        <v/>
      </c>
      <c r="W21" s="14" t="str">
        <f t="shared" si="39"/>
        <v/>
      </c>
      <c r="X21" s="14" t="str">
        <f t="shared" si="40"/>
        <v/>
      </c>
      <c r="Y21" s="14"/>
      <c r="Z21" s="14"/>
      <c r="AA21" s="298"/>
      <c r="AB21" s="298"/>
      <c r="AC21" s="298"/>
      <c r="AD21" s="172">
        <f t="shared" si="1"/>
        <v>0</v>
      </c>
      <c r="AE21" s="54">
        <f t="shared" ca="1" si="2"/>
        <v>43</v>
      </c>
      <c r="AF21" s="6"/>
      <c r="AG21" s="27"/>
      <c r="AH21" s="27"/>
      <c r="AI21" s="27"/>
      <c r="AJ21" s="28"/>
      <c r="AK21" s="6"/>
      <c r="AL21" s="6"/>
      <c r="AM21" s="6" t="e">
        <f t="shared" ca="1" si="3"/>
        <v>#REF!</v>
      </c>
      <c r="AN21" s="6">
        <f>SUM(F21:AC21)</f>
        <v>43</v>
      </c>
      <c r="AO21" s="6">
        <f>COUNT(F21:X21)</f>
        <v>3</v>
      </c>
      <c r="AP21" s="6">
        <f>COUNT(F21:AC21)</f>
        <v>3</v>
      </c>
      <c r="AQ21" s="20" t="s">
        <v>4</v>
      </c>
      <c r="AR21" s="345">
        <v>50</v>
      </c>
      <c r="AS21" s="345">
        <v>65</v>
      </c>
      <c r="AT21" s="335">
        <f t="shared" si="41"/>
        <v>51.083333333333336</v>
      </c>
      <c r="AU21" s="97">
        <v>50.39</v>
      </c>
      <c r="AV21" s="185">
        <f t="shared" ref="AV21:AV23" si="79">TRUNC(AU21)</f>
        <v>50</v>
      </c>
      <c r="AW21" s="278">
        <f t="shared" ref="AW21:AW23" si="80">10000/60*(AU21-AV21)</f>
        <v>65.000000000000085</v>
      </c>
      <c r="AX21" s="180"/>
      <c r="AY21" s="50"/>
      <c r="AZ21" s="105"/>
      <c r="BA21" s="87"/>
      <c r="BB21" s="97"/>
      <c r="BC21" s="50"/>
      <c r="BD21" s="105"/>
      <c r="BE21" s="160"/>
      <c r="BF21" s="97"/>
      <c r="BG21" s="50"/>
      <c r="BH21" s="105"/>
      <c r="BI21" s="182"/>
      <c r="BJ21" s="207"/>
      <c r="BK21" s="50"/>
      <c r="BL21" s="105"/>
      <c r="BM21" s="182"/>
      <c r="BN21" s="207"/>
      <c r="BO21" s="50"/>
      <c r="BP21" s="105"/>
      <c r="BQ21" s="182"/>
      <c r="BR21" s="207">
        <f>BS21+BT21/60</f>
        <v>36.633333333333333</v>
      </c>
      <c r="BS21" s="50">
        <v>36</v>
      </c>
      <c r="BT21" s="105">
        <v>38</v>
      </c>
      <c r="BU21" s="182"/>
      <c r="BV21" s="207">
        <f>BW21+BX21/60</f>
        <v>122.28333333333333</v>
      </c>
      <c r="BW21" s="185">
        <v>122</v>
      </c>
      <c r="BX21" s="278">
        <v>17</v>
      </c>
      <c r="BY21" s="281"/>
      <c r="BZ21" s="188">
        <f>((BW21+(BX21/100))/(AV21+(AW21/100)))</f>
        <v>2.4120434353405726</v>
      </c>
      <c r="CA21" s="248"/>
      <c r="CB21" s="233"/>
      <c r="CC21" s="242">
        <f t="shared" si="70"/>
        <v>0</v>
      </c>
      <c r="CD21" s="243">
        <f t="shared" si="6"/>
        <v>0</v>
      </c>
      <c r="CE21" s="236"/>
      <c r="CF21" s="248"/>
      <c r="CG21" s="233"/>
      <c r="CH21" s="242">
        <f t="shared" si="71"/>
        <v>0</v>
      </c>
      <c r="CI21" s="243">
        <f t="shared" si="59"/>
        <v>0</v>
      </c>
      <c r="CJ21" s="236"/>
      <c r="CK21" s="248"/>
      <c r="CL21" s="233"/>
      <c r="CM21" s="242">
        <f t="shared" si="72"/>
        <v>0</v>
      </c>
      <c r="CN21" s="243">
        <f t="shared" si="10"/>
        <v>0</v>
      </c>
      <c r="CO21" s="236"/>
      <c r="CP21" s="248"/>
      <c r="CQ21" s="233"/>
      <c r="CR21" s="242">
        <f t="shared" si="73"/>
        <v>0</v>
      </c>
      <c r="CS21" s="243">
        <f t="shared" si="12"/>
        <v>0</v>
      </c>
      <c r="CT21" s="236"/>
      <c r="CU21" s="248"/>
      <c r="CV21" s="233"/>
      <c r="CW21" s="242">
        <f t="shared" si="74"/>
        <v>0</v>
      </c>
      <c r="CX21" s="243">
        <f t="shared" si="14"/>
        <v>0</v>
      </c>
      <c r="CY21" s="236"/>
      <c r="CZ21" s="248"/>
      <c r="DA21" s="233"/>
      <c r="DB21" s="242">
        <f t="shared" si="75"/>
        <v>0</v>
      </c>
      <c r="DC21" s="243">
        <f t="shared" si="42"/>
        <v>0</v>
      </c>
      <c r="DD21" s="236"/>
      <c r="DE21" s="382"/>
      <c r="DF21" s="248">
        <v>36</v>
      </c>
      <c r="DG21" s="233">
        <v>38</v>
      </c>
      <c r="DH21" s="242">
        <f t="shared" si="76"/>
        <v>36.633333333333333</v>
      </c>
      <c r="DI21" s="243">
        <f t="shared" si="43"/>
        <v>0.71712887438825446</v>
      </c>
      <c r="DJ21" s="236">
        <v>15</v>
      </c>
      <c r="DK21" s="185">
        <v>122</v>
      </c>
      <c r="DL21" s="278">
        <v>17</v>
      </c>
      <c r="DM21" s="399"/>
      <c r="DN21" s="207">
        <f t="shared" si="44"/>
        <v>122.28333333333333</v>
      </c>
      <c r="DO21" s="243">
        <f t="shared" si="45"/>
        <v>2.3938009787928221</v>
      </c>
      <c r="DP21" s="236">
        <v>13</v>
      </c>
      <c r="DQ21" s="281"/>
      <c r="DR21" s="185"/>
      <c r="DS21" s="185"/>
      <c r="DT21" s="207">
        <f t="shared" si="17"/>
        <v>0</v>
      </c>
      <c r="DU21" s="243">
        <f t="shared" si="46"/>
        <v>0</v>
      </c>
      <c r="DV21" s="236"/>
      <c r="DW21" s="281"/>
      <c r="DX21" s="188" t="e">
        <f>((DR21+(DS21/100))/(CO21+(CP21/100)))</f>
        <v>#DIV/0!</v>
      </c>
      <c r="DY21" s="185"/>
      <c r="DZ21" s="185"/>
      <c r="EA21" s="207">
        <f t="shared" si="18"/>
        <v>0</v>
      </c>
      <c r="EB21" s="243">
        <f t="shared" si="19"/>
        <v>0</v>
      </c>
      <c r="EC21" s="236"/>
      <c r="ED21" s="281"/>
      <c r="EE21" s="188" t="e">
        <f>((DY21+(DZ21/100))/(CT21+(CU21/100)))</f>
        <v>#DIV/0!</v>
      </c>
      <c r="EF21" s="185"/>
      <c r="EG21" s="185"/>
      <c r="EH21" s="207">
        <f t="shared" si="20"/>
        <v>0</v>
      </c>
      <c r="EI21" s="243">
        <f t="shared" si="47"/>
        <v>0</v>
      </c>
      <c r="EJ21" s="236"/>
      <c r="EK21" s="281"/>
      <c r="EL21" s="188" t="e">
        <f>((EF21+(EG21/100))/(CY21+(CZ21/100)))</f>
        <v>#DIV/0!</v>
      </c>
      <c r="EM21" s="185"/>
      <c r="EN21" s="185"/>
      <c r="EO21" s="207">
        <f t="shared" si="21"/>
        <v>0</v>
      </c>
      <c r="EP21" s="243">
        <f t="shared" si="48"/>
        <v>0</v>
      </c>
      <c r="EQ21" s="236"/>
      <c r="ER21" s="281"/>
      <c r="ES21" s="188">
        <f>((EM21+(EN21/100))/(DD21+(DF21/100)))</f>
        <v>0</v>
      </c>
      <c r="ET21" s="185"/>
      <c r="EU21" s="185"/>
      <c r="EV21" s="207">
        <f t="shared" si="22"/>
        <v>0</v>
      </c>
      <c r="EW21" s="243">
        <f t="shared" si="49"/>
        <v>0</v>
      </c>
      <c r="EX21" s="236"/>
      <c r="EY21" s="281"/>
      <c r="EZ21" s="188" t="e">
        <f>((ET21+(EU21/100))/(DJ21+(#REF!/100)))</f>
        <v>#REF!</v>
      </c>
      <c r="FA21" s="185">
        <v>48</v>
      </c>
      <c r="FB21" s="185">
        <v>5</v>
      </c>
      <c r="FC21" s="207">
        <f t="shared" si="23"/>
        <v>48.083333333333336</v>
      </c>
      <c r="FD21" s="243">
        <f t="shared" si="55"/>
        <v>0.94127243066884181</v>
      </c>
      <c r="FE21" s="236">
        <v>15</v>
      </c>
      <c r="FF21" s="281"/>
      <c r="FG21" s="188" t="e">
        <f>((FA21+(FB21/100))/(#REF!+(#REF!/100)))</f>
        <v>#REF!</v>
      </c>
      <c r="FH21" s="185"/>
      <c r="FI21" s="185"/>
      <c r="FJ21" s="207">
        <f t="shared" si="50"/>
        <v>0</v>
      </c>
      <c r="FK21" s="243">
        <f t="shared" si="64"/>
        <v>0</v>
      </c>
      <c r="FL21" s="236"/>
      <c r="FM21" s="185"/>
      <c r="FN21" s="185"/>
      <c r="FO21" s="207">
        <f t="shared" si="24"/>
        <v>0</v>
      </c>
      <c r="FP21" s="243">
        <f t="shared" si="52"/>
        <v>0</v>
      </c>
      <c r="FQ21" s="236"/>
      <c r="FR21" s="281"/>
      <c r="FS21" s="188" t="e">
        <f>((FM21+(FN21/100))/(EE21+(EH21/100)))</f>
        <v>#DIV/0!</v>
      </c>
      <c r="FT21" s="185"/>
      <c r="FU21" s="185"/>
      <c r="FV21" s="207">
        <f t="shared" si="25"/>
        <v>0</v>
      </c>
      <c r="FW21" s="243">
        <f t="shared" si="53"/>
        <v>0</v>
      </c>
      <c r="FX21" s="236"/>
      <c r="FY21" s="236"/>
      <c r="FZ21" s="281"/>
      <c r="GA21" s="188" t="e">
        <f>((FT21+(FU21/100))/(EL21+(EO21/100)))</f>
        <v>#DIV/0!</v>
      </c>
      <c r="GB21" s="185"/>
      <c r="GC21" s="185"/>
      <c r="GD21" s="207">
        <f t="shared" si="26"/>
        <v>0</v>
      </c>
      <c r="GE21" s="243">
        <f t="shared" si="27"/>
        <v>0</v>
      </c>
      <c r="GF21" s="236"/>
      <c r="GG21" s="281"/>
      <c r="GH21" s="188" t="e">
        <f>((GB21+(GC21/100))/(ES21+(EV21/100)))</f>
        <v>#DIV/0!</v>
      </c>
      <c r="GI21" s="185"/>
      <c r="GJ21" s="185"/>
      <c r="GK21" s="207">
        <f t="shared" si="28"/>
        <v>0</v>
      </c>
      <c r="GL21" s="243">
        <f t="shared" si="29"/>
        <v>0</v>
      </c>
      <c r="GM21" s="236"/>
      <c r="GN21" s="281"/>
      <c r="GO21" s="188" t="e">
        <f>((GI21+(GJ21/100))/(EZ21+(FC21/100)))</f>
        <v>#REF!</v>
      </c>
      <c r="GQ21" s="389"/>
    </row>
    <row r="22" spans="1:199" ht="15.75" thickBot="1" x14ac:dyDescent="0.3">
      <c r="A22" s="129" t="s">
        <v>75</v>
      </c>
      <c r="B22" s="14" t="s">
        <v>90</v>
      </c>
      <c r="C22" s="14"/>
      <c r="D22" s="140"/>
      <c r="E22" s="14" t="s">
        <v>4</v>
      </c>
      <c r="F22" s="14"/>
      <c r="G22" s="14"/>
      <c r="H22" s="14"/>
      <c r="I22" s="14"/>
      <c r="J22" s="138"/>
      <c r="K22" s="14"/>
      <c r="L22" s="152"/>
      <c r="M22" s="14" t="str">
        <f t="shared" si="69"/>
        <v/>
      </c>
      <c r="N22" s="14" t="str">
        <f t="shared" si="30"/>
        <v/>
      </c>
      <c r="O22" s="14" t="str">
        <f t="shared" si="31"/>
        <v/>
      </c>
      <c r="P22" s="14" t="str">
        <f t="shared" si="32"/>
        <v/>
      </c>
      <c r="Q22" s="14" t="str">
        <f t="shared" si="33"/>
        <v/>
      </c>
      <c r="R22" s="14" t="str">
        <f t="shared" si="34"/>
        <v/>
      </c>
      <c r="S22" s="14" t="str">
        <f t="shared" si="35"/>
        <v/>
      </c>
      <c r="T22" s="14" t="str">
        <f t="shared" si="36"/>
        <v/>
      </c>
      <c r="U22" s="14" t="str">
        <f t="shared" si="37"/>
        <v/>
      </c>
      <c r="V22" s="14" t="str">
        <f t="shared" si="38"/>
        <v/>
      </c>
      <c r="W22" s="14" t="str">
        <f t="shared" si="39"/>
        <v/>
      </c>
      <c r="X22" s="14" t="str">
        <f t="shared" si="40"/>
        <v/>
      </c>
      <c r="Y22" s="14"/>
      <c r="Z22" s="14"/>
      <c r="AA22" s="298"/>
      <c r="AB22" s="298"/>
      <c r="AC22" s="298"/>
      <c r="AD22" s="172">
        <f t="shared" si="1"/>
        <v>0</v>
      </c>
      <c r="AE22" s="54" t="e">
        <f t="shared" ca="1" si="2"/>
        <v>#REF!</v>
      </c>
      <c r="AF22" s="6"/>
      <c r="AG22" s="27"/>
      <c r="AH22" s="27"/>
      <c r="AI22" s="27"/>
      <c r="AJ22" s="28"/>
      <c r="AK22" s="6"/>
      <c r="AL22" s="6"/>
      <c r="AM22" s="6" t="e">
        <f t="shared" ca="1" si="3"/>
        <v>#REF!</v>
      </c>
      <c r="AN22" s="6">
        <f>SUM(F22:AC22)</f>
        <v>0</v>
      </c>
      <c r="AO22" s="6">
        <f>COUNT(F22:X22)</f>
        <v>0</v>
      </c>
      <c r="AP22" s="6">
        <f>COUNT(F22:AC22)</f>
        <v>0</v>
      </c>
      <c r="AQ22" s="20" t="s">
        <v>4</v>
      </c>
      <c r="AR22" s="345"/>
      <c r="AS22" s="345"/>
      <c r="AT22" s="335">
        <v>99</v>
      </c>
      <c r="AU22" s="97"/>
      <c r="AV22" s="185">
        <f t="shared" si="79"/>
        <v>0</v>
      </c>
      <c r="AW22" s="278">
        <f t="shared" si="80"/>
        <v>0</v>
      </c>
      <c r="AX22" s="180"/>
      <c r="AY22" s="50"/>
      <c r="AZ22" s="105"/>
      <c r="BA22" s="87"/>
      <c r="BB22" s="97"/>
      <c r="BC22" s="50"/>
      <c r="BD22" s="105"/>
      <c r="BE22" s="160"/>
      <c r="BF22" s="97"/>
      <c r="BG22" s="50"/>
      <c r="BH22" s="105"/>
      <c r="BI22" s="182"/>
      <c r="BJ22" s="207"/>
      <c r="BK22" s="50"/>
      <c r="BL22" s="105"/>
      <c r="BM22" s="182"/>
      <c r="BN22" s="207"/>
      <c r="BO22" s="50"/>
      <c r="BP22" s="105"/>
      <c r="BQ22" s="182"/>
      <c r="BR22" s="207"/>
      <c r="BS22" s="50"/>
      <c r="BT22" s="105"/>
      <c r="BU22" s="182"/>
      <c r="BV22" s="207">
        <f t="shared" ref="BV22:BV67" si="81">BW22+BX22/60</f>
        <v>0</v>
      </c>
      <c r="BW22" s="185"/>
      <c r="BX22" s="278"/>
      <c r="BY22" s="281"/>
      <c r="BZ22" s="182"/>
      <c r="CA22" s="248"/>
      <c r="CB22" s="233"/>
      <c r="CC22" s="242">
        <f t="shared" si="70"/>
        <v>0</v>
      </c>
      <c r="CD22" s="243">
        <f t="shared" si="6"/>
        <v>0</v>
      </c>
      <c r="CE22" s="236"/>
      <c r="CF22" s="248"/>
      <c r="CG22" s="233"/>
      <c r="CH22" s="242">
        <f t="shared" si="71"/>
        <v>0</v>
      </c>
      <c r="CI22" s="243">
        <f t="shared" si="59"/>
        <v>0</v>
      </c>
      <c r="CJ22" s="236"/>
      <c r="CK22" s="248"/>
      <c r="CL22" s="233"/>
      <c r="CM22" s="242">
        <f t="shared" si="72"/>
        <v>0</v>
      </c>
      <c r="CN22" s="243">
        <f t="shared" si="10"/>
        <v>0</v>
      </c>
      <c r="CO22" s="236"/>
      <c r="CP22" s="248"/>
      <c r="CQ22" s="233"/>
      <c r="CR22" s="242">
        <f t="shared" si="73"/>
        <v>0</v>
      </c>
      <c r="CS22" s="243">
        <f t="shared" si="12"/>
        <v>0</v>
      </c>
      <c r="CT22" s="236"/>
      <c r="CU22" s="248"/>
      <c r="CV22" s="233"/>
      <c r="CW22" s="242">
        <f t="shared" si="74"/>
        <v>0</v>
      </c>
      <c r="CX22" s="243">
        <f t="shared" si="14"/>
        <v>0</v>
      </c>
      <c r="CY22" s="236"/>
      <c r="CZ22" s="248"/>
      <c r="DA22" s="233"/>
      <c r="DB22" s="242">
        <f t="shared" si="75"/>
        <v>0</v>
      </c>
      <c r="DC22" s="243">
        <f t="shared" si="42"/>
        <v>0</v>
      </c>
      <c r="DD22" s="236"/>
      <c r="DE22" s="382"/>
      <c r="DF22" s="248"/>
      <c r="DG22" s="233"/>
      <c r="DH22" s="242">
        <f t="shared" si="76"/>
        <v>0</v>
      </c>
      <c r="DI22" s="243">
        <f t="shared" si="43"/>
        <v>0</v>
      </c>
      <c r="DJ22" s="236"/>
      <c r="DK22" s="185"/>
      <c r="DL22" s="278"/>
      <c r="DM22" s="399"/>
      <c r="DN22" s="207">
        <f t="shared" si="44"/>
        <v>0</v>
      </c>
      <c r="DO22" s="243">
        <f t="shared" si="45"/>
        <v>0</v>
      </c>
      <c r="DP22" s="236"/>
      <c r="DQ22" s="281"/>
      <c r="DR22" s="185"/>
      <c r="DS22" s="278"/>
      <c r="DT22" s="207">
        <f t="shared" si="17"/>
        <v>0</v>
      </c>
      <c r="DU22" s="243">
        <f t="shared" si="46"/>
        <v>0</v>
      </c>
      <c r="DV22" s="236"/>
      <c r="DW22" s="281"/>
      <c r="DX22" s="182"/>
      <c r="DY22" s="185"/>
      <c r="DZ22" s="278"/>
      <c r="EA22" s="207">
        <f t="shared" si="18"/>
        <v>0</v>
      </c>
      <c r="EB22" s="243">
        <f t="shared" si="19"/>
        <v>0</v>
      </c>
      <c r="EC22" s="236"/>
      <c r="ED22" s="281"/>
      <c r="EE22" s="182"/>
      <c r="EF22" s="185"/>
      <c r="EG22" s="278"/>
      <c r="EH22" s="207">
        <f t="shared" si="20"/>
        <v>0</v>
      </c>
      <c r="EI22" s="243">
        <f t="shared" si="47"/>
        <v>0</v>
      </c>
      <c r="EJ22" s="236"/>
      <c r="EK22" s="281"/>
      <c r="EL22" s="182"/>
      <c r="EM22" s="185"/>
      <c r="EN22" s="278"/>
      <c r="EO22" s="207">
        <f t="shared" si="21"/>
        <v>0</v>
      </c>
      <c r="EP22" s="243">
        <f t="shared" si="48"/>
        <v>0</v>
      </c>
      <c r="EQ22" s="236"/>
      <c r="ER22" s="281"/>
      <c r="ES22" s="182"/>
      <c r="ET22" s="185"/>
      <c r="EU22" s="278"/>
      <c r="EV22" s="207">
        <f t="shared" si="22"/>
        <v>0</v>
      </c>
      <c r="EW22" s="243">
        <f t="shared" si="49"/>
        <v>0</v>
      </c>
      <c r="EX22" s="236"/>
      <c r="EY22" s="281"/>
      <c r="EZ22" s="182"/>
      <c r="FA22" s="185"/>
      <c r="FB22" s="278"/>
      <c r="FC22" s="207">
        <f t="shared" si="23"/>
        <v>0</v>
      </c>
      <c r="FD22" s="243">
        <f t="shared" si="55"/>
        <v>0</v>
      </c>
      <c r="FE22" s="236"/>
      <c r="FF22" s="281"/>
      <c r="FG22" s="182"/>
      <c r="FH22" s="185"/>
      <c r="FI22" s="278"/>
      <c r="FJ22" s="207">
        <f t="shared" si="50"/>
        <v>0</v>
      </c>
      <c r="FK22" s="243">
        <f t="shared" si="64"/>
        <v>0</v>
      </c>
      <c r="FL22" s="236"/>
      <c r="FM22" s="185"/>
      <c r="FN22" s="278"/>
      <c r="FO22" s="207">
        <f t="shared" si="24"/>
        <v>0</v>
      </c>
      <c r="FP22" s="243">
        <f t="shared" si="52"/>
        <v>0</v>
      </c>
      <c r="FQ22" s="236"/>
      <c r="FR22" s="281"/>
      <c r="FS22" s="182"/>
      <c r="FT22" s="185"/>
      <c r="FU22" s="278"/>
      <c r="FV22" s="207">
        <f t="shared" si="25"/>
        <v>0</v>
      </c>
      <c r="FW22" s="243">
        <f t="shared" si="53"/>
        <v>0</v>
      </c>
      <c r="FX22" s="236"/>
      <c r="FY22" s="236"/>
      <c r="FZ22" s="281"/>
      <c r="GA22" s="182"/>
      <c r="GB22" s="185"/>
      <c r="GC22" s="278"/>
      <c r="GD22" s="207">
        <f t="shared" si="26"/>
        <v>0</v>
      </c>
      <c r="GE22" s="243">
        <f t="shared" si="27"/>
        <v>0</v>
      </c>
      <c r="GF22" s="236"/>
      <c r="GG22" s="281"/>
      <c r="GH22" s="182"/>
      <c r="GI22" s="185"/>
      <c r="GJ22" s="278"/>
      <c r="GK22" s="207">
        <f t="shared" si="28"/>
        <v>0</v>
      </c>
      <c r="GL22" s="243">
        <f t="shared" si="29"/>
        <v>0</v>
      </c>
      <c r="GM22" s="236"/>
      <c r="GN22" s="281"/>
      <c r="GO22" s="182"/>
      <c r="GQ22" s="388"/>
    </row>
    <row r="23" spans="1:199" ht="15.75" thickBot="1" x14ac:dyDescent="0.3">
      <c r="A23" s="271" t="s">
        <v>74</v>
      </c>
      <c r="B23" s="13" t="s">
        <v>88</v>
      </c>
      <c r="C23" s="14"/>
      <c r="D23" s="111"/>
      <c r="E23" s="14" t="s">
        <v>4</v>
      </c>
      <c r="F23" s="14"/>
      <c r="G23" s="14"/>
      <c r="H23" s="14">
        <v>13</v>
      </c>
      <c r="I23" s="14">
        <v>13</v>
      </c>
      <c r="J23" s="14"/>
      <c r="K23" s="14"/>
      <c r="L23" s="152"/>
      <c r="M23" s="14" t="str">
        <f t="shared" si="69"/>
        <v/>
      </c>
      <c r="N23" s="14" t="str">
        <f t="shared" si="30"/>
        <v/>
      </c>
      <c r="O23" s="14" t="str">
        <f t="shared" si="31"/>
        <v/>
      </c>
      <c r="P23" s="14" t="str">
        <f t="shared" si="32"/>
        <v/>
      </c>
      <c r="Q23" s="14" t="str">
        <f t="shared" si="33"/>
        <v/>
      </c>
      <c r="R23" s="14" t="str">
        <f t="shared" si="34"/>
        <v/>
      </c>
      <c r="S23" s="14" t="str">
        <f t="shared" si="35"/>
        <v/>
      </c>
      <c r="T23" s="14" t="str">
        <f t="shared" si="36"/>
        <v/>
      </c>
      <c r="U23" s="14" t="str">
        <f t="shared" si="37"/>
        <v/>
      </c>
      <c r="V23" s="14" t="str">
        <f t="shared" si="38"/>
        <v/>
      </c>
      <c r="W23" s="14" t="str">
        <f t="shared" si="39"/>
        <v/>
      </c>
      <c r="X23" s="14" t="str">
        <f t="shared" si="40"/>
        <v/>
      </c>
      <c r="Y23" s="14">
        <f>$AT$1</f>
        <v>15</v>
      </c>
      <c r="Z23" s="14">
        <f>$AT$1</f>
        <v>15</v>
      </c>
      <c r="AA23" s="14">
        <f>$AT$1</f>
        <v>15</v>
      </c>
      <c r="AB23" s="298"/>
      <c r="AC23" s="298"/>
      <c r="AD23" s="172">
        <f t="shared" si="1"/>
        <v>36</v>
      </c>
      <c r="AE23" s="54">
        <f t="shared" ca="1" si="2"/>
        <v>26</v>
      </c>
      <c r="AF23" s="6"/>
      <c r="AG23" s="27"/>
      <c r="AH23" s="27"/>
      <c r="AI23" s="27"/>
      <c r="AJ23" s="28"/>
      <c r="AK23" s="6"/>
      <c r="AL23" s="6"/>
      <c r="AM23" s="6">
        <f t="shared" ca="1" si="3"/>
        <v>45</v>
      </c>
      <c r="AN23" s="6">
        <f>SUM(F23:AC23)</f>
        <v>71</v>
      </c>
      <c r="AO23" s="6">
        <f>COUNT(F23:X23)</f>
        <v>2</v>
      </c>
      <c r="AP23" s="6">
        <f>COUNT(F23:AC23)</f>
        <v>5</v>
      </c>
      <c r="AQ23" s="20" t="s">
        <v>4</v>
      </c>
      <c r="AR23" s="344">
        <v>55</v>
      </c>
      <c r="AS23" s="344">
        <v>4</v>
      </c>
      <c r="AT23" s="356">
        <f t="shared" si="41"/>
        <v>55.06666666666667</v>
      </c>
      <c r="AU23" s="200">
        <v>55.06</v>
      </c>
      <c r="AV23" s="185">
        <f t="shared" si="79"/>
        <v>55</v>
      </c>
      <c r="AW23" s="278">
        <f t="shared" si="80"/>
        <v>10.000000000000378</v>
      </c>
      <c r="AX23" s="180"/>
      <c r="AY23" s="50"/>
      <c r="AZ23" s="50"/>
      <c r="BA23" s="87"/>
      <c r="BB23" s="97">
        <f t="shared" ref="BB23:BB55" si="82">BC23+BD23/60</f>
        <v>41.93333333333333</v>
      </c>
      <c r="BC23" s="50">
        <v>41</v>
      </c>
      <c r="BD23" s="50">
        <v>56</v>
      </c>
      <c r="BE23" s="126"/>
      <c r="BF23" s="97">
        <f t="shared" si="54"/>
        <v>58.033333333333331</v>
      </c>
      <c r="BG23" s="50">
        <v>58</v>
      </c>
      <c r="BH23" s="50">
        <v>2</v>
      </c>
      <c r="BI23" s="182"/>
      <c r="BJ23" s="207"/>
      <c r="BK23" s="50"/>
      <c r="BL23" s="50"/>
      <c r="BM23" s="182"/>
      <c r="BN23" s="207"/>
      <c r="BO23" s="50"/>
      <c r="BP23" s="50"/>
      <c r="BQ23" s="182"/>
      <c r="BR23" s="207"/>
      <c r="BS23" s="50"/>
      <c r="BT23" s="50"/>
      <c r="BU23" s="182"/>
      <c r="BV23" s="207">
        <f t="shared" si="81"/>
        <v>0</v>
      </c>
      <c r="BW23" s="185"/>
      <c r="BX23" s="278"/>
      <c r="BY23" s="281"/>
      <c r="BZ23" s="182"/>
      <c r="CA23" s="248"/>
      <c r="CB23" s="233"/>
      <c r="CC23" s="242">
        <f t="shared" si="70"/>
        <v>0</v>
      </c>
      <c r="CD23" s="243">
        <f t="shared" si="6"/>
        <v>0</v>
      </c>
      <c r="CE23" s="236"/>
      <c r="CF23" s="248"/>
      <c r="CG23" s="233"/>
      <c r="CH23" s="242">
        <f t="shared" si="71"/>
        <v>0</v>
      </c>
      <c r="CI23" s="243">
        <f t="shared" si="59"/>
        <v>0</v>
      </c>
      <c r="CJ23" s="236"/>
      <c r="CK23" s="248">
        <v>41</v>
      </c>
      <c r="CL23" s="233">
        <v>56</v>
      </c>
      <c r="CM23" s="242">
        <f t="shared" si="72"/>
        <v>41.93333333333333</v>
      </c>
      <c r="CN23" s="243">
        <f t="shared" si="10"/>
        <v>0.76150121065375287</v>
      </c>
      <c r="CO23" s="236">
        <v>13</v>
      </c>
      <c r="CP23" s="248">
        <v>58</v>
      </c>
      <c r="CQ23" s="233">
        <v>2</v>
      </c>
      <c r="CR23" s="242">
        <f t="shared" si="73"/>
        <v>58.033333333333331</v>
      </c>
      <c r="CS23" s="243">
        <f t="shared" si="12"/>
        <v>1.0538740920096852</v>
      </c>
      <c r="CT23" s="236">
        <v>13</v>
      </c>
      <c r="CU23" s="248"/>
      <c r="CV23" s="233"/>
      <c r="CW23" s="242">
        <f t="shared" si="74"/>
        <v>0</v>
      </c>
      <c r="CX23" s="243">
        <f t="shared" si="14"/>
        <v>0</v>
      </c>
      <c r="CY23" s="236"/>
      <c r="CZ23" s="248"/>
      <c r="DA23" s="233"/>
      <c r="DB23" s="242">
        <f t="shared" si="75"/>
        <v>0</v>
      </c>
      <c r="DC23" s="243">
        <f t="shared" si="42"/>
        <v>0</v>
      </c>
      <c r="DD23" s="236"/>
      <c r="DE23" s="382"/>
      <c r="DF23" s="248"/>
      <c r="DG23" s="233"/>
      <c r="DH23" s="242">
        <f t="shared" si="76"/>
        <v>0</v>
      </c>
      <c r="DI23" s="243">
        <f t="shared" si="43"/>
        <v>0</v>
      </c>
      <c r="DJ23" s="236"/>
      <c r="DK23" s="185"/>
      <c r="DL23" s="278"/>
      <c r="DM23" s="399"/>
      <c r="DN23" s="207">
        <f t="shared" si="44"/>
        <v>0</v>
      </c>
      <c r="DO23" s="243">
        <f t="shared" si="45"/>
        <v>0</v>
      </c>
      <c r="DP23" s="236"/>
      <c r="DQ23" s="281"/>
      <c r="DR23" s="185"/>
      <c r="DS23" s="278"/>
      <c r="DT23" s="207">
        <f t="shared" si="17"/>
        <v>0</v>
      </c>
      <c r="DU23" s="243">
        <f t="shared" si="46"/>
        <v>0</v>
      </c>
      <c r="DV23" s="236"/>
      <c r="DW23" s="281"/>
      <c r="DX23" s="182"/>
      <c r="DY23" s="185"/>
      <c r="DZ23" s="278"/>
      <c r="EA23" s="207">
        <f t="shared" si="18"/>
        <v>0</v>
      </c>
      <c r="EB23" s="243">
        <f t="shared" si="19"/>
        <v>0</v>
      </c>
      <c r="EC23" s="236"/>
      <c r="ED23" s="281"/>
      <c r="EE23" s="182"/>
      <c r="EF23" s="185"/>
      <c r="EG23" s="278"/>
      <c r="EH23" s="207">
        <f t="shared" si="20"/>
        <v>0</v>
      </c>
      <c r="EI23" s="243">
        <f t="shared" si="47"/>
        <v>0</v>
      </c>
      <c r="EJ23" s="236"/>
      <c r="EK23" s="281"/>
      <c r="EL23" s="182"/>
      <c r="EM23" s="185"/>
      <c r="EN23" s="278"/>
      <c r="EO23" s="207">
        <f t="shared" si="21"/>
        <v>0</v>
      </c>
      <c r="EP23" s="243">
        <f t="shared" si="48"/>
        <v>0</v>
      </c>
      <c r="EQ23" s="236"/>
      <c r="ER23" s="281"/>
      <c r="ES23" s="182"/>
      <c r="ET23" s="185"/>
      <c r="EU23" s="278"/>
      <c r="EV23" s="207">
        <f t="shared" si="22"/>
        <v>0</v>
      </c>
      <c r="EW23" s="243">
        <f t="shared" si="49"/>
        <v>0</v>
      </c>
      <c r="EX23" s="236"/>
      <c r="EY23" s="281"/>
      <c r="EZ23" s="182"/>
      <c r="FA23" s="185"/>
      <c r="FB23" s="278"/>
      <c r="FC23" s="207">
        <f t="shared" si="23"/>
        <v>0</v>
      </c>
      <c r="FD23" s="243">
        <f t="shared" si="55"/>
        <v>0</v>
      </c>
      <c r="FE23" s="236"/>
      <c r="FF23" s="281"/>
      <c r="FG23" s="182"/>
      <c r="FH23" s="185"/>
      <c r="FI23" s="278"/>
      <c r="FJ23" s="207">
        <f t="shared" si="50"/>
        <v>0</v>
      </c>
      <c r="FK23" s="243">
        <f t="shared" si="64"/>
        <v>0</v>
      </c>
      <c r="FL23" s="236"/>
      <c r="FM23" s="185"/>
      <c r="FN23" s="278"/>
      <c r="FO23" s="207">
        <f t="shared" si="24"/>
        <v>0</v>
      </c>
      <c r="FP23" s="243">
        <f t="shared" si="52"/>
        <v>0</v>
      </c>
      <c r="FQ23" s="236"/>
      <c r="FR23" s="281"/>
      <c r="FS23" s="182"/>
      <c r="FT23" s="185"/>
      <c r="FU23" s="278"/>
      <c r="FV23" s="207">
        <f t="shared" si="25"/>
        <v>0</v>
      </c>
      <c r="FW23" s="243">
        <f t="shared" si="53"/>
        <v>0</v>
      </c>
      <c r="FX23" s="236"/>
      <c r="FY23" s="236"/>
      <c r="FZ23" s="281"/>
      <c r="GA23" s="182"/>
      <c r="GB23" s="185"/>
      <c r="GC23" s="278"/>
      <c r="GD23" s="207">
        <f t="shared" si="26"/>
        <v>0</v>
      </c>
      <c r="GE23" s="243">
        <f t="shared" si="27"/>
        <v>0</v>
      </c>
      <c r="GF23" s="236"/>
      <c r="GG23" s="281"/>
      <c r="GH23" s="182"/>
      <c r="GI23" s="185"/>
      <c r="GJ23" s="278"/>
      <c r="GK23" s="207">
        <f t="shared" si="28"/>
        <v>0</v>
      </c>
      <c r="GL23" s="243">
        <f t="shared" si="29"/>
        <v>0</v>
      </c>
      <c r="GM23" s="236"/>
      <c r="GN23" s="281"/>
      <c r="GO23" s="182"/>
    </row>
    <row r="24" spans="1:199" ht="15.75" thickBot="1" x14ac:dyDescent="0.3">
      <c r="A24" s="271" t="s">
        <v>25</v>
      </c>
      <c r="B24" s="13" t="s">
        <v>149</v>
      </c>
      <c r="C24" s="14"/>
      <c r="D24" s="111"/>
      <c r="E24" s="14" t="s">
        <v>4</v>
      </c>
      <c r="F24" s="14"/>
      <c r="G24" s="14"/>
      <c r="H24" s="14"/>
      <c r="I24" s="14"/>
      <c r="J24" s="14">
        <v>13</v>
      </c>
      <c r="K24" s="14"/>
      <c r="L24" s="152"/>
      <c r="M24" s="14" t="str">
        <f t="shared" si="69"/>
        <v/>
      </c>
      <c r="N24" s="14" t="str">
        <f t="shared" si="30"/>
        <v/>
      </c>
      <c r="O24" s="14">
        <f t="shared" si="31"/>
        <v>14</v>
      </c>
      <c r="P24" s="14" t="str">
        <f t="shared" si="32"/>
        <v/>
      </c>
      <c r="Q24" s="14" t="str">
        <f t="shared" si="33"/>
        <v/>
      </c>
      <c r="R24" s="14" t="str">
        <f t="shared" si="34"/>
        <v/>
      </c>
      <c r="S24" s="14" t="str">
        <f t="shared" si="35"/>
        <v/>
      </c>
      <c r="T24" s="14" t="str">
        <f t="shared" si="36"/>
        <v/>
      </c>
      <c r="U24" s="14" t="str">
        <f t="shared" si="37"/>
        <v/>
      </c>
      <c r="V24" s="14">
        <f t="shared" si="38"/>
        <v>13</v>
      </c>
      <c r="W24" s="14" t="str">
        <f t="shared" si="39"/>
        <v/>
      </c>
      <c r="X24" s="14" t="str">
        <f t="shared" si="40"/>
        <v/>
      </c>
      <c r="Y24" s="14"/>
      <c r="Z24" s="14">
        <f>$AT$1</f>
        <v>15</v>
      </c>
      <c r="AA24" s="298"/>
      <c r="AB24" s="14">
        <f>$AT$1</f>
        <v>15</v>
      </c>
      <c r="AC24" s="298"/>
      <c r="AD24" s="172">
        <f t="shared" si="1"/>
        <v>30</v>
      </c>
      <c r="AE24" s="54">
        <f t="shared" ca="1" si="2"/>
        <v>40</v>
      </c>
      <c r="AF24" s="6"/>
      <c r="AG24" s="27" t="str">
        <f>CONCATENATE(TRUNC(AH24),"m ",FIXED(((AH24)-TRUNC(AH24))*60,0),"s")</f>
        <v>39m 27s</v>
      </c>
      <c r="AH24" s="27">
        <v>39.450000000000003</v>
      </c>
      <c r="AI24" s="27">
        <f>COUNT(F24:X24)</f>
        <v>3</v>
      </c>
      <c r="AJ24" s="28">
        <f>IF(AI24=0,0,IF(AI24=1,AVERAGE(LARGE(F24:X24,1)),IF(AI24=2,AVERAGE(LARGE(F24:X24,1),LARGE(F24:X24,2)),IF(AI24=3,AVERAGE(LARGE(F24:X24,1),LARGE(F24:X24,2),LARGE(F24:X24,3)),IF(AI24=4,AVERAGE(LARGE(F24:X24,1),LARGE(F24:X24,2),LARGE(F24:X24,3),LARGE(F24:X24,4)),IF(AI24=5,AVERAGE(LARGE(F24:X24,1),LARGE(F24:X24,2),LARGE(F24:X24,3),LARGE(F24:X24,4),LARGE(F24:X24,5)),IF(AI24=6,AVERAGE(LARGE(F24:X24,1),LARGE(F24:X24,2),LARGE(F24:X24,3),LARGE(F24:X24,4),LARGE(F24:X24,5),LARGE(F24:X24,6)),IF(AI24=7,AVERAGE(LARGE(F24:X24,1),LARGE(F24:X24,2),LARGE(F24:X24,3),LARGE(F24:X24,4),LARGE(F24:X24,5),LARGE(F24:X24,6),LARGE(F24:X24,7)),IF(AI24=8,AVERAGE(LARGE(F24:X24,1),LARGE(F24:X24,2),LARGE(F24:X24,3),LARGE(F24:X24,4),LARGE(F24:X24,5),LARGE(F24:X24,6),LARGE(F24:X24,7),LARGE(F24:X24,8)),IF(AI24=9,AVERAGE(LARGE(F24:X24,1),LARGE(F24:X24,2),LARGE(F24:X24,3),LARGE(F24:X24,4),LARGE(F24:X24,5),LARGE(F24:X24,6),LARGE(F24:X24,7),LARGE(F24:X24,8),LARGE(F24:X24,9)),IF(AI24&gt;9,AVERAGE(LARGE(F24:X24,1),LARGE(F24:X24,2),LARGE(F24:X24,3),LARGE(F24:X24,4),LARGE(F24:X24,5),LARGE(F24:X24,6),LARGE(F24:X24,7),LARGE(F24:X24,8),LARGE(F24:X24,9),LARGE(F24:X24,10)))))))))))))</f>
        <v>13.333333333333334</v>
      </c>
      <c r="AK24" s="6"/>
      <c r="AL24" s="6"/>
      <c r="AM24" s="6">
        <f t="shared" ca="1" si="3"/>
        <v>30</v>
      </c>
      <c r="AN24" s="6">
        <f>SUM(F24:AC24)</f>
        <v>70</v>
      </c>
      <c r="AO24" s="6">
        <f>COUNT(F24:X24)</f>
        <v>3</v>
      </c>
      <c r="AP24" s="6">
        <f>COUNT(F24:AC24)</f>
        <v>5</v>
      </c>
      <c r="AQ24" s="20" t="s">
        <v>4</v>
      </c>
      <c r="AR24" s="347">
        <v>54</v>
      </c>
      <c r="AS24" s="347">
        <v>37</v>
      </c>
      <c r="AT24" s="392">
        <f t="shared" si="41"/>
        <v>54.616666666666667</v>
      </c>
      <c r="AU24" s="217">
        <v>54.62</v>
      </c>
      <c r="AV24" s="193"/>
      <c r="AW24" s="160"/>
      <c r="AX24" s="180"/>
      <c r="AY24" s="50"/>
      <c r="AZ24" s="50"/>
      <c r="BA24" s="87"/>
      <c r="BB24" s="97"/>
      <c r="BC24" s="50"/>
      <c r="BD24" s="50"/>
      <c r="BE24" s="160"/>
      <c r="BF24" s="97"/>
      <c r="BG24" s="50"/>
      <c r="BH24" s="50"/>
      <c r="BI24" s="182"/>
      <c r="BJ24" s="207">
        <f t="shared" ref="BJ24:BJ31" si="83">BK24+BL24/60</f>
        <v>43.68333333333333</v>
      </c>
      <c r="BK24" s="50">
        <v>43</v>
      </c>
      <c r="BL24" s="50">
        <v>41</v>
      </c>
      <c r="BM24" s="218"/>
      <c r="BN24" s="207"/>
      <c r="BO24" s="50"/>
      <c r="BP24" s="50"/>
      <c r="BQ24" s="182"/>
      <c r="BR24" s="207"/>
      <c r="BS24" s="50"/>
      <c r="BT24" s="50"/>
      <c r="BU24" s="182"/>
      <c r="BV24" s="207">
        <f t="shared" si="81"/>
        <v>0</v>
      </c>
      <c r="BW24" s="185"/>
      <c r="BX24" s="278"/>
      <c r="BY24" s="281"/>
      <c r="BZ24" s="182"/>
      <c r="CA24" s="248"/>
      <c r="CB24" s="233"/>
      <c r="CC24" s="242">
        <f t="shared" si="70"/>
        <v>0</v>
      </c>
      <c r="CD24" s="243">
        <f t="shared" si="6"/>
        <v>0</v>
      </c>
      <c r="CE24" s="236"/>
      <c r="CF24" s="248"/>
      <c r="CG24" s="233"/>
      <c r="CH24" s="242">
        <f t="shared" si="71"/>
        <v>0</v>
      </c>
      <c r="CI24" s="243">
        <f t="shared" si="59"/>
        <v>0</v>
      </c>
      <c r="CJ24" s="236"/>
      <c r="CK24" s="248"/>
      <c r="CL24" s="233"/>
      <c r="CM24" s="242">
        <f t="shared" si="72"/>
        <v>0</v>
      </c>
      <c r="CN24" s="243">
        <f t="shared" si="10"/>
        <v>0</v>
      </c>
      <c r="CO24" s="236"/>
      <c r="CP24" s="248"/>
      <c r="CQ24" s="233"/>
      <c r="CR24" s="242">
        <f t="shared" si="73"/>
        <v>0</v>
      </c>
      <c r="CS24" s="243">
        <f t="shared" si="12"/>
        <v>0</v>
      </c>
      <c r="CT24" s="236"/>
      <c r="CU24" s="248">
        <v>43</v>
      </c>
      <c r="CV24" s="233">
        <v>41</v>
      </c>
      <c r="CW24" s="242">
        <f t="shared" si="74"/>
        <v>43.68333333333333</v>
      </c>
      <c r="CX24" s="243">
        <f t="shared" si="14"/>
        <v>0.79981690570643871</v>
      </c>
      <c r="CY24" s="236">
        <v>13</v>
      </c>
      <c r="CZ24" s="248"/>
      <c r="DA24" s="233"/>
      <c r="DB24" s="242">
        <f t="shared" si="75"/>
        <v>0</v>
      </c>
      <c r="DC24" s="243">
        <f t="shared" si="42"/>
        <v>0</v>
      </c>
      <c r="DD24" s="236"/>
      <c r="DE24" s="382"/>
      <c r="DF24" s="248"/>
      <c r="DG24" s="233"/>
      <c r="DH24" s="242">
        <f t="shared" si="76"/>
        <v>0</v>
      </c>
      <c r="DI24" s="243">
        <f t="shared" si="43"/>
        <v>0</v>
      </c>
      <c r="DJ24" s="236"/>
      <c r="DK24" s="185"/>
      <c r="DL24" s="278"/>
      <c r="DM24" s="399"/>
      <c r="DN24" s="207">
        <f t="shared" si="44"/>
        <v>0</v>
      </c>
      <c r="DO24" s="243">
        <f t="shared" si="45"/>
        <v>0</v>
      </c>
      <c r="DP24" s="236"/>
      <c r="DQ24" s="281"/>
      <c r="DR24" s="185"/>
      <c r="DS24" s="278"/>
      <c r="DT24" s="207">
        <f t="shared" si="17"/>
        <v>0</v>
      </c>
      <c r="DU24" s="243">
        <f t="shared" si="46"/>
        <v>0</v>
      </c>
      <c r="DV24" s="236"/>
      <c r="DW24" s="281"/>
      <c r="DX24" s="182"/>
      <c r="DY24" s="185">
        <v>57</v>
      </c>
      <c r="DZ24" s="278">
        <v>11</v>
      </c>
      <c r="EA24" s="207">
        <f t="shared" si="18"/>
        <v>57.18333333333333</v>
      </c>
      <c r="EB24" s="243">
        <f t="shared" si="19"/>
        <v>1.0469942020140373</v>
      </c>
      <c r="EC24" s="236">
        <v>14</v>
      </c>
      <c r="ED24" s="281"/>
      <c r="EE24" s="182"/>
      <c r="EF24" s="185"/>
      <c r="EG24" s="278"/>
      <c r="EH24" s="207">
        <f t="shared" si="20"/>
        <v>0</v>
      </c>
      <c r="EI24" s="243">
        <f t="shared" si="47"/>
        <v>0</v>
      </c>
      <c r="EJ24" s="236"/>
      <c r="EK24" s="281"/>
      <c r="EL24" s="182"/>
      <c r="EM24" s="185"/>
      <c r="EN24" s="278"/>
      <c r="EO24" s="207">
        <f t="shared" si="21"/>
        <v>0</v>
      </c>
      <c r="EP24" s="243">
        <f t="shared" si="48"/>
        <v>0</v>
      </c>
      <c r="EQ24" s="236"/>
      <c r="ER24" s="281"/>
      <c r="ES24" s="182"/>
      <c r="ET24" s="185"/>
      <c r="EU24" s="278"/>
      <c r="EV24" s="207">
        <f t="shared" si="22"/>
        <v>0</v>
      </c>
      <c r="EW24" s="243">
        <f t="shared" si="49"/>
        <v>0</v>
      </c>
      <c r="EX24" s="236"/>
      <c r="EY24" s="281"/>
      <c r="EZ24" s="182"/>
      <c r="FA24" s="185"/>
      <c r="FB24" s="278"/>
      <c r="FC24" s="207">
        <f t="shared" si="23"/>
        <v>0</v>
      </c>
      <c r="FD24" s="243">
        <f t="shared" si="55"/>
        <v>0</v>
      </c>
      <c r="FE24" s="236"/>
      <c r="FF24" s="281"/>
      <c r="FG24" s="182"/>
      <c r="FH24" s="185"/>
      <c r="FI24" s="278"/>
      <c r="FJ24" s="207">
        <f t="shared" si="50"/>
        <v>0</v>
      </c>
      <c r="FK24" s="243">
        <f t="shared" si="64"/>
        <v>0</v>
      </c>
      <c r="FL24" s="236"/>
      <c r="FM24" s="185"/>
      <c r="FN24" s="278"/>
      <c r="FO24" s="207">
        <f t="shared" si="24"/>
        <v>0</v>
      </c>
      <c r="FP24" s="243">
        <f t="shared" si="52"/>
        <v>0</v>
      </c>
      <c r="FQ24" s="236"/>
      <c r="FR24" s="281"/>
      <c r="FS24" s="182"/>
      <c r="FT24" s="185">
        <v>48</v>
      </c>
      <c r="FU24" s="278">
        <v>57</v>
      </c>
      <c r="FV24" s="207">
        <f t="shared" si="25"/>
        <v>48.95</v>
      </c>
      <c r="FW24" s="243">
        <f t="shared" si="53"/>
        <v>0.89624656698199578</v>
      </c>
      <c r="FX24" s="236">
        <v>13</v>
      </c>
      <c r="FY24" s="236">
        <v>13</v>
      </c>
      <c r="FZ24" s="281"/>
      <c r="GA24" s="182"/>
      <c r="GB24" s="185"/>
      <c r="GC24" s="278"/>
      <c r="GD24" s="207">
        <f t="shared" si="26"/>
        <v>0</v>
      </c>
      <c r="GE24" s="243">
        <f t="shared" si="27"/>
        <v>0</v>
      </c>
      <c r="GF24" s="236"/>
      <c r="GG24" s="281"/>
      <c r="GH24" s="182"/>
      <c r="GI24" s="185"/>
      <c r="GJ24" s="278"/>
      <c r="GK24" s="207">
        <f t="shared" si="28"/>
        <v>0</v>
      </c>
      <c r="GL24" s="243">
        <f t="shared" si="29"/>
        <v>0</v>
      </c>
      <c r="GM24" s="236"/>
      <c r="GN24" s="281"/>
      <c r="GO24" s="182"/>
    </row>
    <row r="25" spans="1:199" ht="15.75" thickBot="1" x14ac:dyDescent="0.3">
      <c r="A25" s="414" t="s">
        <v>147</v>
      </c>
      <c r="B25" s="138" t="s">
        <v>196</v>
      </c>
      <c r="C25" s="138"/>
      <c r="D25" s="138"/>
      <c r="E25" s="138" t="s">
        <v>4</v>
      </c>
      <c r="F25" s="138"/>
      <c r="G25" s="138"/>
      <c r="H25" s="138">
        <v>14</v>
      </c>
      <c r="I25" s="138"/>
      <c r="J25" s="138"/>
      <c r="K25" s="138">
        <v>15</v>
      </c>
      <c r="L25" s="415"/>
      <c r="M25" s="138" t="str">
        <f t="shared" si="69"/>
        <v/>
      </c>
      <c r="N25" s="138" t="str">
        <f t="shared" si="30"/>
        <v/>
      </c>
      <c r="O25" s="138">
        <f t="shared" si="31"/>
        <v>11</v>
      </c>
      <c r="P25" s="138" t="str">
        <f t="shared" si="32"/>
        <v/>
      </c>
      <c r="Q25" s="138">
        <f t="shared" si="33"/>
        <v>14</v>
      </c>
      <c r="R25" s="138">
        <f t="shared" si="34"/>
        <v>15</v>
      </c>
      <c r="S25" s="138">
        <f t="shared" si="35"/>
        <v>12</v>
      </c>
      <c r="T25" s="138" t="str">
        <f t="shared" si="36"/>
        <v/>
      </c>
      <c r="U25" s="138" t="str">
        <f t="shared" si="37"/>
        <v/>
      </c>
      <c r="V25" s="138" t="str">
        <f t="shared" si="38"/>
        <v/>
      </c>
      <c r="W25" s="138" t="str">
        <f t="shared" si="39"/>
        <v/>
      </c>
      <c r="X25" s="138">
        <f t="shared" si="40"/>
        <v>15</v>
      </c>
      <c r="Y25" s="138">
        <f>$AT$1</f>
        <v>15</v>
      </c>
      <c r="Z25" s="138"/>
      <c r="AA25" s="405"/>
      <c r="AB25" s="405"/>
      <c r="AC25" s="138">
        <f>$AT$1</f>
        <v>15</v>
      </c>
      <c r="AD25" s="406">
        <f t="shared" si="1"/>
        <v>30</v>
      </c>
      <c r="AE25" s="407">
        <f t="shared" ca="1" si="2"/>
        <v>96</v>
      </c>
      <c r="AF25" s="408"/>
      <c r="AG25" s="409"/>
      <c r="AH25" s="409"/>
      <c r="AI25" s="409"/>
      <c r="AJ25" s="410"/>
      <c r="AK25" s="408"/>
      <c r="AL25" s="408"/>
      <c r="AM25" s="408">
        <f t="shared" ca="1" si="3"/>
        <v>30</v>
      </c>
      <c r="AN25" s="6">
        <f>SUM(F25:AC25)</f>
        <v>126</v>
      </c>
      <c r="AO25" s="6">
        <f>COUNT(F25:X25)</f>
        <v>7</v>
      </c>
      <c r="AP25" s="6">
        <f>COUNT(F25:AC25)</f>
        <v>9</v>
      </c>
      <c r="AQ25" s="20" t="s">
        <v>4</v>
      </c>
      <c r="AR25" s="344">
        <v>48</v>
      </c>
      <c r="AS25" s="344">
        <v>57</v>
      </c>
      <c r="AT25" s="356">
        <f t="shared" si="41"/>
        <v>48.95</v>
      </c>
      <c r="AU25" s="200">
        <v>48.95</v>
      </c>
      <c r="AV25" s="193"/>
      <c r="AW25" s="160"/>
      <c r="AX25" s="180"/>
      <c r="AY25" s="114"/>
      <c r="AZ25" s="50"/>
      <c r="BA25" s="87"/>
      <c r="BB25" s="97">
        <f t="shared" si="82"/>
        <v>37.283333333333331</v>
      </c>
      <c r="BC25" s="165">
        <v>37</v>
      </c>
      <c r="BD25" s="50">
        <v>17</v>
      </c>
      <c r="BE25" s="126"/>
      <c r="BF25" s="97"/>
      <c r="BG25" s="165"/>
      <c r="BH25" s="50"/>
      <c r="BI25" s="182"/>
      <c r="BJ25" s="207"/>
      <c r="BK25" s="165"/>
      <c r="BL25" s="50"/>
      <c r="BM25" s="182"/>
      <c r="BN25" s="207"/>
      <c r="BO25" s="165"/>
      <c r="BP25" s="50"/>
      <c r="BQ25" s="182"/>
      <c r="BR25" s="207"/>
      <c r="BS25" s="165"/>
      <c r="BT25" s="50"/>
      <c r="BU25" s="182"/>
      <c r="BV25" s="207">
        <f t="shared" si="81"/>
        <v>0</v>
      </c>
      <c r="BW25" s="185"/>
      <c r="BX25" s="278"/>
      <c r="BY25" s="281"/>
      <c r="BZ25" s="182"/>
      <c r="CA25" s="248"/>
      <c r="CB25" s="233"/>
      <c r="CC25" s="242">
        <f t="shared" si="70"/>
        <v>0</v>
      </c>
      <c r="CD25" s="243">
        <f t="shared" si="6"/>
        <v>0</v>
      </c>
      <c r="CE25" s="236"/>
      <c r="CF25" s="248"/>
      <c r="CG25" s="233"/>
      <c r="CH25" s="242">
        <f t="shared" si="71"/>
        <v>0</v>
      </c>
      <c r="CI25" s="243">
        <f t="shared" si="59"/>
        <v>0</v>
      </c>
      <c r="CJ25" s="236"/>
      <c r="CK25" s="248">
        <v>37</v>
      </c>
      <c r="CL25" s="233">
        <v>12</v>
      </c>
      <c r="CM25" s="242">
        <f t="shared" si="72"/>
        <v>37.200000000000003</v>
      </c>
      <c r="CN25" s="243">
        <f t="shared" si="10"/>
        <v>0.75995914198161385</v>
      </c>
      <c r="CO25" s="236">
        <v>14</v>
      </c>
      <c r="CP25" s="248"/>
      <c r="CQ25" s="233"/>
      <c r="CR25" s="242">
        <f t="shared" si="73"/>
        <v>0</v>
      </c>
      <c r="CS25" s="243">
        <f t="shared" si="12"/>
        <v>0</v>
      </c>
      <c r="CT25" s="236"/>
      <c r="CU25" s="248"/>
      <c r="CV25" s="233"/>
      <c r="CW25" s="242">
        <f t="shared" si="74"/>
        <v>0</v>
      </c>
      <c r="CX25" s="243">
        <f t="shared" si="14"/>
        <v>0</v>
      </c>
      <c r="CY25" s="236"/>
      <c r="CZ25" s="248">
        <v>38</v>
      </c>
      <c r="DA25" s="233">
        <v>28</v>
      </c>
      <c r="DB25" s="242">
        <f t="shared" si="75"/>
        <v>38.466666666666669</v>
      </c>
      <c r="DC25" s="243">
        <f t="shared" si="42"/>
        <v>0.78583588695948248</v>
      </c>
      <c r="DD25" s="236">
        <v>15</v>
      </c>
      <c r="DE25" s="382"/>
      <c r="DF25" s="248"/>
      <c r="DG25" s="233"/>
      <c r="DH25" s="242">
        <f t="shared" si="76"/>
        <v>0</v>
      </c>
      <c r="DI25" s="243">
        <f t="shared" si="43"/>
        <v>0</v>
      </c>
      <c r="DJ25" s="236"/>
      <c r="DK25" s="185"/>
      <c r="DL25" s="278"/>
      <c r="DM25" s="399"/>
      <c r="DN25" s="207">
        <f t="shared" si="44"/>
        <v>0</v>
      </c>
      <c r="DO25" s="243">
        <f t="shared" si="45"/>
        <v>0</v>
      </c>
      <c r="DP25" s="236"/>
      <c r="DQ25" s="281"/>
      <c r="DR25" s="185"/>
      <c r="DS25" s="278"/>
      <c r="DT25" s="207">
        <f t="shared" si="17"/>
        <v>0</v>
      </c>
      <c r="DU25" s="243">
        <f t="shared" si="46"/>
        <v>0</v>
      </c>
      <c r="DV25" s="236"/>
      <c r="DW25" s="281"/>
      <c r="DX25" s="182"/>
      <c r="DY25" s="185">
        <v>49</v>
      </c>
      <c r="DZ25" s="278">
        <v>36</v>
      </c>
      <c r="EA25" s="207">
        <f t="shared" si="18"/>
        <v>49.6</v>
      </c>
      <c r="EB25" s="243">
        <f t="shared" si="19"/>
        <v>1.0132788559754851</v>
      </c>
      <c r="EC25" s="236">
        <v>11</v>
      </c>
      <c r="ED25" s="281"/>
      <c r="EE25" s="182"/>
      <c r="EF25" s="185" t="s">
        <v>634</v>
      </c>
      <c r="EG25" s="278"/>
      <c r="EH25" s="207" t="e">
        <f t="shared" si="20"/>
        <v>#VALUE!</v>
      </c>
      <c r="EI25" s="243" t="e">
        <f t="shared" si="47"/>
        <v>#VALUE!</v>
      </c>
      <c r="EJ25" s="236"/>
      <c r="EK25" s="281"/>
      <c r="EL25" s="182"/>
      <c r="EM25" s="185">
        <v>45</v>
      </c>
      <c r="EN25" s="278">
        <v>3</v>
      </c>
      <c r="EO25" s="207">
        <f t="shared" si="21"/>
        <v>45.05</v>
      </c>
      <c r="EP25" s="243">
        <f t="shared" si="48"/>
        <v>0.92032686414708875</v>
      </c>
      <c r="EQ25" s="236">
        <v>14</v>
      </c>
      <c r="ER25" s="281"/>
      <c r="ES25" s="182"/>
      <c r="ET25" s="185">
        <v>60</v>
      </c>
      <c r="EU25" s="278">
        <v>2</v>
      </c>
      <c r="EV25" s="207">
        <f t="shared" si="22"/>
        <v>60.033333333333331</v>
      </c>
      <c r="EW25" s="243">
        <f t="shared" si="49"/>
        <v>1.2264215185563498</v>
      </c>
      <c r="EX25" s="236">
        <v>15</v>
      </c>
      <c r="EY25" s="281"/>
      <c r="EZ25" s="182"/>
      <c r="FA25" s="185">
        <v>42</v>
      </c>
      <c r="FB25" s="278">
        <v>13</v>
      </c>
      <c r="FC25" s="207">
        <f t="shared" si="23"/>
        <v>42.216666666666669</v>
      </c>
      <c r="FD25" s="243">
        <f t="shared" si="55"/>
        <v>0.86244467143343551</v>
      </c>
      <c r="FE25" s="236">
        <v>12</v>
      </c>
      <c r="FF25" s="281"/>
      <c r="FG25" s="182"/>
      <c r="FH25" s="185"/>
      <c r="FI25" s="278"/>
      <c r="FJ25" s="207">
        <f t="shared" si="50"/>
        <v>0</v>
      </c>
      <c r="FK25" s="243">
        <f t="shared" si="64"/>
        <v>0</v>
      </c>
      <c r="FL25" s="236"/>
      <c r="FM25" s="185"/>
      <c r="FN25" s="278"/>
      <c r="FO25" s="207">
        <f t="shared" si="24"/>
        <v>0</v>
      </c>
      <c r="FP25" s="243">
        <f t="shared" si="52"/>
        <v>0</v>
      </c>
      <c r="FQ25" s="236"/>
      <c r="FR25" s="281"/>
      <c r="FS25" s="182"/>
      <c r="FT25" s="185"/>
      <c r="FU25" s="278"/>
      <c r="FV25" s="207">
        <f t="shared" si="25"/>
        <v>0</v>
      </c>
      <c r="FW25" s="243">
        <f t="shared" si="53"/>
        <v>0</v>
      </c>
      <c r="FX25" s="236"/>
      <c r="FY25" s="236"/>
      <c r="FZ25" s="281"/>
      <c r="GA25" s="182"/>
      <c r="GB25" s="185"/>
      <c r="GC25" s="278"/>
      <c r="GD25" s="207">
        <f t="shared" si="26"/>
        <v>0</v>
      </c>
      <c r="GE25" s="243">
        <f t="shared" si="27"/>
        <v>0</v>
      </c>
      <c r="GF25" s="236"/>
      <c r="GG25" s="281"/>
      <c r="GH25" s="182"/>
      <c r="GI25" s="185">
        <v>24</v>
      </c>
      <c r="GJ25" s="278">
        <v>56</v>
      </c>
      <c r="GK25" s="207">
        <f t="shared" si="28"/>
        <v>24.933333333333334</v>
      </c>
      <c r="GL25" s="243">
        <f t="shared" si="29"/>
        <v>0.50936329588014984</v>
      </c>
      <c r="GM25" s="236">
        <v>15</v>
      </c>
      <c r="GN25" s="281"/>
      <c r="GO25" s="182"/>
    </row>
    <row r="26" spans="1:199" ht="15.75" thickBot="1" x14ac:dyDescent="0.3">
      <c r="A26" s="7" t="s">
        <v>26</v>
      </c>
      <c r="B26" s="8" t="s">
        <v>83</v>
      </c>
      <c r="C26" s="8"/>
      <c r="D26" s="112"/>
      <c r="E26" s="8" t="s">
        <v>4</v>
      </c>
      <c r="F26" s="14"/>
      <c r="G26" s="8"/>
      <c r="H26" s="8"/>
      <c r="I26" s="8"/>
      <c r="J26" s="139"/>
      <c r="K26" s="8"/>
      <c r="L26" s="20"/>
      <c r="M26" s="14" t="str">
        <f t="shared" si="69"/>
        <v/>
      </c>
      <c r="N26" s="14" t="str">
        <f t="shared" si="30"/>
        <v/>
      </c>
      <c r="O26" s="14" t="str">
        <f t="shared" si="31"/>
        <v/>
      </c>
      <c r="P26" s="14" t="str">
        <f t="shared" si="32"/>
        <v/>
      </c>
      <c r="Q26" s="14" t="str">
        <f t="shared" si="33"/>
        <v/>
      </c>
      <c r="R26" s="14" t="str">
        <f t="shared" si="34"/>
        <v/>
      </c>
      <c r="S26" s="14" t="str">
        <f t="shared" si="35"/>
        <v/>
      </c>
      <c r="T26" s="14" t="str">
        <f t="shared" si="36"/>
        <v/>
      </c>
      <c r="U26" s="14" t="str">
        <f t="shared" si="37"/>
        <v/>
      </c>
      <c r="V26" s="14" t="str">
        <f t="shared" si="38"/>
        <v/>
      </c>
      <c r="W26" s="14" t="str">
        <f t="shared" si="39"/>
        <v/>
      </c>
      <c r="X26" s="14" t="str">
        <f t="shared" si="40"/>
        <v/>
      </c>
      <c r="Y26" s="14"/>
      <c r="Z26" s="14">
        <f>$AT$1</f>
        <v>15</v>
      </c>
      <c r="AA26" s="298"/>
      <c r="AB26" s="14">
        <f>$AT$1</f>
        <v>15</v>
      </c>
      <c r="AC26" s="14">
        <f>$AT$1</f>
        <v>15</v>
      </c>
      <c r="AD26" s="172">
        <f t="shared" si="1"/>
        <v>36</v>
      </c>
      <c r="AE26" s="54" t="e">
        <f t="shared" ca="1" si="2"/>
        <v>#REF!</v>
      </c>
      <c r="AF26" s="6"/>
      <c r="AG26" s="27"/>
      <c r="AH26" s="27"/>
      <c r="AI26" s="27"/>
      <c r="AJ26" s="28"/>
      <c r="AK26" s="6"/>
      <c r="AL26" s="6"/>
      <c r="AM26" s="6">
        <f t="shared" ca="1" si="3"/>
        <v>45</v>
      </c>
      <c r="AN26" s="6">
        <f>SUM(F26:AC26)</f>
        <v>45</v>
      </c>
      <c r="AO26" s="6">
        <f>COUNT(F26:X26)</f>
        <v>0</v>
      </c>
      <c r="AP26" s="6">
        <f>COUNT(F26:AC26)</f>
        <v>3</v>
      </c>
      <c r="AQ26" s="20" t="s">
        <v>4</v>
      </c>
      <c r="AR26" s="345"/>
      <c r="AS26" s="345"/>
      <c r="AT26" s="335">
        <v>99</v>
      </c>
      <c r="AU26" s="97"/>
      <c r="AV26" s="193"/>
      <c r="AW26" s="160"/>
      <c r="AX26" s="180"/>
      <c r="AY26" s="114"/>
      <c r="AZ26" s="50"/>
      <c r="BA26" s="87"/>
      <c r="BB26" s="97"/>
      <c r="BC26" s="114"/>
      <c r="BD26" s="50"/>
      <c r="BE26" s="160"/>
      <c r="BF26" s="97"/>
      <c r="BG26" s="114"/>
      <c r="BH26" s="50"/>
      <c r="BI26" s="182"/>
      <c r="BJ26" s="207"/>
      <c r="BK26" s="114"/>
      <c r="BL26" s="50"/>
      <c r="BM26" s="182"/>
      <c r="BN26" s="207"/>
      <c r="BO26" s="114"/>
      <c r="BP26" s="50"/>
      <c r="BQ26" s="182"/>
      <c r="BR26" s="207"/>
      <c r="BS26" s="114"/>
      <c r="BT26" s="50"/>
      <c r="BU26" s="182"/>
      <c r="BV26" s="207">
        <f t="shared" si="81"/>
        <v>0</v>
      </c>
      <c r="BW26" s="185"/>
      <c r="BX26" s="278"/>
      <c r="BY26" s="281"/>
      <c r="BZ26" s="182"/>
      <c r="CA26" s="249"/>
      <c r="CB26" s="234"/>
      <c r="CC26" s="242">
        <f t="shared" si="70"/>
        <v>0</v>
      </c>
      <c r="CD26" s="243">
        <f t="shared" si="6"/>
        <v>0</v>
      </c>
      <c r="CE26" s="236"/>
      <c r="CF26" s="249"/>
      <c r="CG26" s="234"/>
      <c r="CH26" s="242">
        <f t="shared" si="71"/>
        <v>0</v>
      </c>
      <c r="CI26" s="243">
        <f t="shared" si="59"/>
        <v>0</v>
      </c>
      <c r="CJ26" s="236"/>
      <c r="CK26" s="249"/>
      <c r="CL26" s="234"/>
      <c r="CM26" s="242">
        <f t="shared" si="72"/>
        <v>0</v>
      </c>
      <c r="CN26" s="243">
        <f t="shared" si="10"/>
        <v>0</v>
      </c>
      <c r="CO26" s="236"/>
      <c r="CP26" s="249"/>
      <c r="CQ26" s="234"/>
      <c r="CR26" s="242">
        <f t="shared" si="73"/>
        <v>0</v>
      </c>
      <c r="CS26" s="243">
        <f t="shared" si="12"/>
        <v>0</v>
      </c>
      <c r="CT26" s="236"/>
      <c r="CU26" s="249"/>
      <c r="CV26" s="234"/>
      <c r="CW26" s="242">
        <f t="shared" si="74"/>
        <v>0</v>
      </c>
      <c r="CX26" s="243">
        <f t="shared" si="14"/>
        <v>0</v>
      </c>
      <c r="CY26" s="236"/>
      <c r="CZ26" s="249"/>
      <c r="DA26" s="234"/>
      <c r="DB26" s="242">
        <f t="shared" si="75"/>
        <v>0</v>
      </c>
      <c r="DC26" s="243">
        <f t="shared" si="42"/>
        <v>0</v>
      </c>
      <c r="DD26" s="236"/>
      <c r="DE26" s="382"/>
      <c r="DF26" s="249"/>
      <c r="DG26" s="234"/>
      <c r="DH26" s="242">
        <f t="shared" si="76"/>
        <v>0</v>
      </c>
      <c r="DI26" s="243">
        <f t="shared" si="43"/>
        <v>0</v>
      </c>
      <c r="DJ26" s="236"/>
      <c r="DK26" s="185"/>
      <c r="DL26" s="278"/>
      <c r="DM26" s="399"/>
      <c r="DN26" s="207">
        <f t="shared" si="44"/>
        <v>0</v>
      </c>
      <c r="DO26" s="243">
        <f t="shared" si="45"/>
        <v>0</v>
      </c>
      <c r="DP26" s="236"/>
      <c r="DQ26" s="281"/>
      <c r="DR26" s="185"/>
      <c r="DS26" s="278"/>
      <c r="DT26" s="207">
        <f t="shared" si="17"/>
        <v>0</v>
      </c>
      <c r="DU26" s="243">
        <f t="shared" si="46"/>
        <v>0</v>
      </c>
      <c r="DV26" s="236"/>
      <c r="DW26" s="281"/>
      <c r="DX26" s="182"/>
      <c r="DY26" s="185"/>
      <c r="DZ26" s="278"/>
      <c r="EA26" s="207">
        <f t="shared" si="18"/>
        <v>0</v>
      </c>
      <c r="EB26" s="243">
        <f t="shared" si="19"/>
        <v>0</v>
      </c>
      <c r="EC26" s="236"/>
      <c r="ED26" s="281"/>
      <c r="EE26" s="182"/>
      <c r="EF26" s="185"/>
      <c r="EG26" s="278"/>
      <c r="EH26" s="207">
        <f t="shared" si="20"/>
        <v>0</v>
      </c>
      <c r="EI26" s="243">
        <f t="shared" si="47"/>
        <v>0</v>
      </c>
      <c r="EJ26" s="236"/>
      <c r="EK26" s="281"/>
      <c r="EL26" s="182"/>
      <c r="EM26" s="185"/>
      <c r="EN26" s="278"/>
      <c r="EO26" s="207">
        <f t="shared" si="21"/>
        <v>0</v>
      </c>
      <c r="EP26" s="243">
        <f t="shared" si="48"/>
        <v>0</v>
      </c>
      <c r="EQ26" s="236"/>
      <c r="ER26" s="281"/>
      <c r="ES26" s="182"/>
      <c r="ET26" s="185"/>
      <c r="EU26" s="278"/>
      <c r="EV26" s="207">
        <f t="shared" si="22"/>
        <v>0</v>
      </c>
      <c r="EW26" s="243">
        <f t="shared" si="49"/>
        <v>0</v>
      </c>
      <c r="EX26" s="236"/>
      <c r="EY26" s="281"/>
      <c r="EZ26" s="182"/>
      <c r="FA26" s="185"/>
      <c r="FB26" s="278"/>
      <c r="FC26" s="207">
        <f t="shared" si="23"/>
        <v>0</v>
      </c>
      <c r="FD26" s="243">
        <f t="shared" si="55"/>
        <v>0</v>
      </c>
      <c r="FE26" s="236"/>
      <c r="FF26" s="281"/>
      <c r="FG26" s="182"/>
      <c r="FH26" s="185"/>
      <c r="FI26" s="278"/>
      <c r="FJ26" s="207">
        <f t="shared" si="50"/>
        <v>0</v>
      </c>
      <c r="FK26" s="243">
        <f t="shared" si="64"/>
        <v>0</v>
      </c>
      <c r="FL26" s="236"/>
      <c r="FM26" s="185"/>
      <c r="FN26" s="278"/>
      <c r="FO26" s="207">
        <f t="shared" si="24"/>
        <v>0</v>
      </c>
      <c r="FP26" s="243">
        <f t="shared" si="52"/>
        <v>0</v>
      </c>
      <c r="FQ26" s="236"/>
      <c r="FR26" s="281"/>
      <c r="FS26" s="182"/>
      <c r="FT26" s="185"/>
      <c r="FU26" s="278"/>
      <c r="FV26" s="207">
        <f t="shared" si="25"/>
        <v>0</v>
      </c>
      <c r="FW26" s="243">
        <f t="shared" si="53"/>
        <v>0</v>
      </c>
      <c r="FX26" s="236"/>
      <c r="FY26" s="236"/>
      <c r="FZ26" s="281"/>
      <c r="GA26" s="182"/>
      <c r="GB26" s="185"/>
      <c r="GC26" s="278"/>
      <c r="GD26" s="207">
        <f t="shared" si="26"/>
        <v>0</v>
      </c>
      <c r="GE26" s="243">
        <f t="shared" si="27"/>
        <v>0</v>
      </c>
      <c r="GF26" s="236"/>
      <c r="GG26" s="281"/>
      <c r="GH26" s="182"/>
      <c r="GI26" s="185"/>
      <c r="GJ26" s="278"/>
      <c r="GK26" s="207">
        <f t="shared" si="28"/>
        <v>0</v>
      </c>
      <c r="GL26" s="243">
        <f t="shared" si="29"/>
        <v>0</v>
      </c>
      <c r="GM26" s="236"/>
      <c r="GN26" s="281"/>
      <c r="GO26" s="182"/>
    </row>
    <row r="27" spans="1:199" ht="15.75" thickBot="1" x14ac:dyDescent="0.3">
      <c r="A27" s="51" t="s">
        <v>57</v>
      </c>
      <c r="B27" s="2" t="s">
        <v>108</v>
      </c>
      <c r="C27" s="8" t="s">
        <v>37</v>
      </c>
      <c r="D27" s="112"/>
      <c r="E27" s="8" t="s">
        <v>4</v>
      </c>
      <c r="F27" s="14"/>
      <c r="G27" s="8"/>
      <c r="H27" s="8">
        <v>12</v>
      </c>
      <c r="I27" s="8"/>
      <c r="J27" s="8"/>
      <c r="K27" s="8"/>
      <c r="L27" s="20"/>
      <c r="M27" s="14" t="str">
        <f t="shared" si="69"/>
        <v/>
      </c>
      <c r="N27" s="14" t="str">
        <f t="shared" si="30"/>
        <v/>
      </c>
      <c r="O27" s="14" t="str">
        <f t="shared" si="31"/>
        <v/>
      </c>
      <c r="P27" s="14" t="str">
        <f t="shared" si="32"/>
        <v/>
      </c>
      <c r="Q27" s="14" t="str">
        <f t="shared" si="33"/>
        <v/>
      </c>
      <c r="R27" s="14" t="str">
        <f t="shared" si="34"/>
        <v/>
      </c>
      <c r="S27" s="14" t="str">
        <f t="shared" si="35"/>
        <v/>
      </c>
      <c r="T27" s="14" t="str">
        <f t="shared" si="36"/>
        <v/>
      </c>
      <c r="U27" s="14" t="str">
        <f t="shared" si="37"/>
        <v/>
      </c>
      <c r="V27" s="14" t="str">
        <f t="shared" si="38"/>
        <v/>
      </c>
      <c r="W27" s="14" t="str">
        <f t="shared" si="39"/>
        <v/>
      </c>
      <c r="X27" s="14" t="str">
        <f t="shared" si="40"/>
        <v/>
      </c>
      <c r="Y27" s="14">
        <f>$AT$1</f>
        <v>15</v>
      </c>
      <c r="Z27" s="14"/>
      <c r="AA27" s="14">
        <f>$AT$1</f>
        <v>15</v>
      </c>
      <c r="AB27" s="298"/>
      <c r="AC27" s="14">
        <f>$AT$1</f>
        <v>15</v>
      </c>
      <c r="AD27" s="172">
        <f t="shared" si="1"/>
        <v>36</v>
      </c>
      <c r="AE27" s="54">
        <f t="shared" ca="1" si="2"/>
        <v>12</v>
      </c>
      <c r="AF27" s="6"/>
      <c r="AG27" s="27"/>
      <c r="AH27" s="27"/>
      <c r="AI27" s="27"/>
      <c r="AJ27" s="28"/>
      <c r="AK27" s="6"/>
      <c r="AL27" s="6"/>
      <c r="AM27" s="6">
        <f t="shared" ca="1" si="3"/>
        <v>45</v>
      </c>
      <c r="AN27" s="6">
        <f>SUM(F27:AC27)</f>
        <v>57</v>
      </c>
      <c r="AO27" s="6">
        <f>COUNT(F27:X27)</f>
        <v>1</v>
      </c>
      <c r="AP27" s="6">
        <f>COUNT(F27:AC27)</f>
        <v>4</v>
      </c>
      <c r="AQ27" s="20" t="s">
        <v>4</v>
      </c>
      <c r="AR27" s="344">
        <v>53</v>
      </c>
      <c r="AS27" s="344">
        <v>13</v>
      </c>
      <c r="AT27" s="356">
        <f t="shared" si="41"/>
        <v>53.216666666666669</v>
      </c>
      <c r="AU27" s="200">
        <v>53.22</v>
      </c>
      <c r="AV27" s="193"/>
      <c r="AW27" s="160"/>
      <c r="AX27" s="180"/>
      <c r="AY27" s="114"/>
      <c r="AZ27" s="50"/>
      <c r="BA27" s="87"/>
      <c r="BB27" s="97">
        <f t="shared" si="82"/>
        <v>40.533333333333331</v>
      </c>
      <c r="BC27" s="165">
        <v>40</v>
      </c>
      <c r="BD27" s="50">
        <v>32</v>
      </c>
      <c r="BE27" s="126"/>
      <c r="BF27" s="97"/>
      <c r="BG27" s="165"/>
      <c r="BH27" s="50"/>
      <c r="BI27" s="182"/>
      <c r="BJ27" s="207"/>
      <c r="BK27" s="165"/>
      <c r="BL27" s="50"/>
      <c r="BM27" s="182"/>
      <c r="BN27" s="207"/>
      <c r="BO27" s="165"/>
      <c r="BP27" s="50"/>
      <c r="BQ27" s="182"/>
      <c r="BR27" s="207"/>
      <c r="BS27" s="165"/>
      <c r="BT27" s="50"/>
      <c r="BU27" s="182"/>
      <c r="BV27" s="207">
        <f t="shared" si="81"/>
        <v>0</v>
      </c>
      <c r="BW27" s="185"/>
      <c r="BX27" s="278"/>
      <c r="BY27" s="281"/>
      <c r="BZ27" s="182"/>
      <c r="CA27" s="248"/>
      <c r="CB27" s="233"/>
      <c r="CC27" s="242">
        <f t="shared" si="70"/>
        <v>0</v>
      </c>
      <c r="CD27" s="243">
        <f t="shared" si="6"/>
        <v>0</v>
      </c>
      <c r="CE27" s="236"/>
      <c r="CF27" s="248"/>
      <c r="CG27" s="233"/>
      <c r="CH27" s="242">
        <f t="shared" si="71"/>
        <v>0</v>
      </c>
      <c r="CI27" s="243">
        <f t="shared" si="59"/>
        <v>0</v>
      </c>
      <c r="CJ27" s="236"/>
      <c r="CK27" s="248">
        <v>40</v>
      </c>
      <c r="CL27" s="233">
        <v>32</v>
      </c>
      <c r="CM27" s="242">
        <f t="shared" si="72"/>
        <v>40.533333333333331</v>
      </c>
      <c r="CN27" s="243">
        <f t="shared" si="10"/>
        <v>0.76166614469151261</v>
      </c>
      <c r="CO27" s="236">
        <v>12</v>
      </c>
      <c r="CP27" s="248"/>
      <c r="CQ27" s="233"/>
      <c r="CR27" s="242">
        <f t="shared" si="73"/>
        <v>0</v>
      </c>
      <c r="CS27" s="243">
        <f t="shared" si="12"/>
        <v>0</v>
      </c>
      <c r="CT27" s="236"/>
      <c r="CU27" s="248"/>
      <c r="CV27" s="233"/>
      <c r="CW27" s="242">
        <f t="shared" si="74"/>
        <v>0</v>
      </c>
      <c r="CX27" s="243">
        <f t="shared" si="14"/>
        <v>0</v>
      </c>
      <c r="CY27" s="236"/>
      <c r="CZ27" s="248"/>
      <c r="DA27" s="233"/>
      <c r="DB27" s="242">
        <f t="shared" si="75"/>
        <v>0</v>
      </c>
      <c r="DC27" s="243">
        <f t="shared" si="42"/>
        <v>0</v>
      </c>
      <c r="DD27" s="236"/>
      <c r="DE27" s="382"/>
      <c r="DF27" s="248"/>
      <c r="DG27" s="233"/>
      <c r="DH27" s="242">
        <f t="shared" si="76"/>
        <v>0</v>
      </c>
      <c r="DI27" s="243">
        <f t="shared" si="43"/>
        <v>0</v>
      </c>
      <c r="DJ27" s="236"/>
      <c r="DK27" s="185"/>
      <c r="DL27" s="278"/>
      <c r="DM27" s="399"/>
      <c r="DN27" s="207">
        <f t="shared" si="44"/>
        <v>0</v>
      </c>
      <c r="DO27" s="243">
        <f t="shared" si="45"/>
        <v>0</v>
      </c>
      <c r="DP27" s="236"/>
      <c r="DQ27" s="281"/>
      <c r="DR27" s="185"/>
      <c r="DS27" s="278"/>
      <c r="DT27" s="207">
        <f t="shared" si="17"/>
        <v>0</v>
      </c>
      <c r="DU27" s="243">
        <f t="shared" si="46"/>
        <v>0</v>
      </c>
      <c r="DV27" s="236"/>
      <c r="DW27" s="281"/>
      <c r="DX27" s="182"/>
      <c r="DY27" s="185"/>
      <c r="DZ27" s="278"/>
      <c r="EA27" s="207">
        <f t="shared" si="18"/>
        <v>0</v>
      </c>
      <c r="EB27" s="243">
        <f t="shared" si="19"/>
        <v>0</v>
      </c>
      <c r="EC27" s="236"/>
      <c r="ED27" s="281"/>
      <c r="EE27" s="182"/>
      <c r="EF27" s="185"/>
      <c r="EG27" s="278"/>
      <c r="EH27" s="207">
        <f t="shared" si="20"/>
        <v>0</v>
      </c>
      <c r="EI27" s="243">
        <f t="shared" si="47"/>
        <v>0</v>
      </c>
      <c r="EJ27" s="236"/>
      <c r="EK27" s="281"/>
      <c r="EL27" s="182"/>
      <c r="EM27" s="185"/>
      <c r="EN27" s="278"/>
      <c r="EO27" s="207">
        <f t="shared" si="21"/>
        <v>0</v>
      </c>
      <c r="EP27" s="243">
        <f t="shared" si="48"/>
        <v>0</v>
      </c>
      <c r="EQ27" s="236"/>
      <c r="ER27" s="281"/>
      <c r="ES27" s="182"/>
      <c r="ET27" s="185"/>
      <c r="EU27" s="278"/>
      <c r="EV27" s="207">
        <f t="shared" si="22"/>
        <v>0</v>
      </c>
      <c r="EW27" s="243">
        <f t="shared" si="49"/>
        <v>0</v>
      </c>
      <c r="EX27" s="236"/>
      <c r="EY27" s="281"/>
      <c r="EZ27" s="182"/>
      <c r="FA27" s="185"/>
      <c r="FB27" s="278"/>
      <c r="FC27" s="207">
        <f t="shared" si="23"/>
        <v>0</v>
      </c>
      <c r="FD27" s="243">
        <f t="shared" si="55"/>
        <v>0</v>
      </c>
      <c r="FE27" s="236"/>
      <c r="FF27" s="281"/>
      <c r="FG27" s="182"/>
      <c r="FH27" s="185"/>
      <c r="FI27" s="278"/>
      <c r="FJ27" s="207">
        <f t="shared" si="50"/>
        <v>0</v>
      </c>
      <c r="FK27" s="243">
        <f t="shared" si="64"/>
        <v>0</v>
      </c>
      <c r="FL27" s="236"/>
      <c r="FM27" s="185"/>
      <c r="FN27" s="278"/>
      <c r="FO27" s="207">
        <f t="shared" si="24"/>
        <v>0</v>
      </c>
      <c r="FP27" s="243">
        <f t="shared" si="52"/>
        <v>0</v>
      </c>
      <c r="FQ27" s="236"/>
      <c r="FR27" s="281"/>
      <c r="FS27" s="182"/>
      <c r="FT27" s="185"/>
      <c r="FU27" s="278"/>
      <c r="FV27" s="207">
        <f t="shared" si="25"/>
        <v>0</v>
      </c>
      <c r="FW27" s="243">
        <f t="shared" si="53"/>
        <v>0</v>
      </c>
      <c r="FX27" s="236"/>
      <c r="FY27" s="236"/>
      <c r="FZ27" s="281"/>
      <c r="GA27" s="182"/>
      <c r="GB27" s="185"/>
      <c r="GC27" s="278"/>
      <c r="GD27" s="207">
        <f t="shared" si="26"/>
        <v>0</v>
      </c>
      <c r="GE27" s="243">
        <f t="shared" si="27"/>
        <v>0</v>
      </c>
      <c r="GF27" s="236"/>
      <c r="GG27" s="281"/>
      <c r="GH27" s="182"/>
      <c r="GI27" s="185"/>
      <c r="GJ27" s="278"/>
      <c r="GK27" s="207">
        <f t="shared" si="28"/>
        <v>0</v>
      </c>
      <c r="GL27" s="243">
        <f t="shared" si="29"/>
        <v>0</v>
      </c>
      <c r="GM27" s="236"/>
      <c r="GN27" s="281"/>
      <c r="GO27" s="182"/>
    </row>
    <row r="28" spans="1:199" ht="15.75" thickBot="1" x14ac:dyDescent="0.3">
      <c r="A28" s="7" t="s">
        <v>22</v>
      </c>
      <c r="B28" s="8" t="s">
        <v>118</v>
      </c>
      <c r="C28" s="8"/>
      <c r="D28" s="112"/>
      <c r="E28" s="8" t="s">
        <v>4</v>
      </c>
      <c r="F28" s="14"/>
      <c r="G28" s="8"/>
      <c r="H28" s="8"/>
      <c r="I28" s="8"/>
      <c r="J28" s="8"/>
      <c r="K28" s="8"/>
      <c r="L28" s="20"/>
      <c r="M28" s="14" t="str">
        <f t="shared" si="69"/>
        <v/>
      </c>
      <c r="N28" s="14" t="str">
        <f t="shared" si="30"/>
        <v/>
      </c>
      <c r="O28" s="14" t="str">
        <f t="shared" si="31"/>
        <v/>
      </c>
      <c r="P28" s="14" t="str">
        <f t="shared" si="32"/>
        <v/>
      </c>
      <c r="Q28" s="14" t="str">
        <f t="shared" si="33"/>
        <v/>
      </c>
      <c r="R28" s="14" t="str">
        <f t="shared" si="34"/>
        <v/>
      </c>
      <c r="S28" s="14" t="str">
        <f t="shared" si="35"/>
        <v/>
      </c>
      <c r="T28" s="14" t="str">
        <f t="shared" si="36"/>
        <v/>
      </c>
      <c r="U28" s="14" t="str">
        <f t="shared" si="37"/>
        <v/>
      </c>
      <c r="V28" s="14" t="str">
        <f t="shared" si="38"/>
        <v/>
      </c>
      <c r="W28" s="14" t="str">
        <f t="shared" si="39"/>
        <v/>
      </c>
      <c r="X28" s="14" t="str">
        <f t="shared" si="40"/>
        <v/>
      </c>
      <c r="Y28" s="14"/>
      <c r="Z28" s="14"/>
      <c r="AA28" s="298"/>
      <c r="AB28" s="298"/>
      <c r="AC28" s="298"/>
      <c r="AD28" s="172">
        <f t="shared" si="1"/>
        <v>0</v>
      </c>
      <c r="AE28" s="54" t="e">
        <f t="shared" ca="1" si="2"/>
        <v>#REF!</v>
      </c>
      <c r="AF28" s="6"/>
      <c r="AG28" s="27"/>
      <c r="AH28" s="27"/>
      <c r="AI28" s="27"/>
      <c r="AJ28" s="28"/>
      <c r="AK28" s="6"/>
      <c r="AL28" s="6"/>
      <c r="AM28" s="6" t="e">
        <f t="shared" ca="1" si="3"/>
        <v>#REF!</v>
      </c>
      <c r="AN28" s="6">
        <f>SUM(F28:AC28)</f>
        <v>0</v>
      </c>
      <c r="AO28" s="6">
        <f>COUNT(F28:X28)</f>
        <v>0</v>
      </c>
      <c r="AP28" s="6">
        <f>COUNT(F28:AC28)</f>
        <v>0</v>
      </c>
      <c r="AQ28" s="20" t="s">
        <v>4</v>
      </c>
      <c r="AR28" s="345"/>
      <c r="AS28" s="345"/>
      <c r="AT28" s="335">
        <v>99</v>
      </c>
      <c r="AU28" s="97"/>
      <c r="AV28" s="193"/>
      <c r="AW28" s="160"/>
      <c r="AX28" s="180"/>
      <c r="AY28" s="114"/>
      <c r="AZ28" s="50"/>
      <c r="BA28" s="87"/>
      <c r="BB28" s="97"/>
      <c r="BC28" s="114"/>
      <c r="BD28" s="50"/>
      <c r="BE28" s="160"/>
      <c r="BF28" s="97"/>
      <c r="BG28" s="114"/>
      <c r="BH28" s="50"/>
      <c r="BI28" s="182"/>
      <c r="BJ28" s="207"/>
      <c r="BK28" s="114"/>
      <c r="BL28" s="50"/>
      <c r="BM28" s="182"/>
      <c r="BN28" s="207"/>
      <c r="BO28" s="114"/>
      <c r="BP28" s="50"/>
      <c r="BQ28" s="182"/>
      <c r="BR28" s="207"/>
      <c r="BS28" s="114"/>
      <c r="BT28" s="50"/>
      <c r="BU28" s="182"/>
      <c r="BV28" s="207">
        <f t="shared" si="81"/>
        <v>0</v>
      </c>
      <c r="BW28" s="185"/>
      <c r="BX28" s="278"/>
      <c r="BY28" s="281"/>
      <c r="BZ28" s="182"/>
      <c r="CA28" s="248"/>
      <c r="CB28" s="233"/>
      <c r="CC28" s="242">
        <f t="shared" si="70"/>
        <v>0</v>
      </c>
      <c r="CD28" s="243">
        <f t="shared" si="6"/>
        <v>0</v>
      </c>
      <c r="CE28" s="236"/>
      <c r="CF28" s="248"/>
      <c r="CG28" s="233"/>
      <c r="CH28" s="242">
        <f t="shared" si="71"/>
        <v>0</v>
      </c>
      <c r="CI28" s="243">
        <f t="shared" si="59"/>
        <v>0</v>
      </c>
      <c r="CJ28" s="236"/>
      <c r="CK28" s="248"/>
      <c r="CL28" s="233"/>
      <c r="CM28" s="242">
        <f t="shared" si="72"/>
        <v>0</v>
      </c>
      <c r="CN28" s="243">
        <f t="shared" si="10"/>
        <v>0</v>
      </c>
      <c r="CO28" s="236"/>
      <c r="CP28" s="248"/>
      <c r="CQ28" s="233"/>
      <c r="CR28" s="242">
        <f t="shared" si="73"/>
        <v>0</v>
      </c>
      <c r="CS28" s="243">
        <f t="shared" si="12"/>
        <v>0</v>
      </c>
      <c r="CT28" s="236"/>
      <c r="CU28" s="248"/>
      <c r="CV28" s="233"/>
      <c r="CW28" s="242">
        <f t="shared" si="74"/>
        <v>0</v>
      </c>
      <c r="CX28" s="243">
        <f t="shared" si="14"/>
        <v>0</v>
      </c>
      <c r="CY28" s="236"/>
      <c r="CZ28" s="248"/>
      <c r="DA28" s="233"/>
      <c r="DB28" s="242">
        <f t="shared" si="75"/>
        <v>0</v>
      </c>
      <c r="DC28" s="243">
        <f t="shared" si="42"/>
        <v>0</v>
      </c>
      <c r="DD28" s="236"/>
      <c r="DE28" s="382"/>
      <c r="DF28" s="248"/>
      <c r="DG28" s="233"/>
      <c r="DH28" s="242">
        <f t="shared" si="76"/>
        <v>0</v>
      </c>
      <c r="DI28" s="243">
        <f t="shared" si="43"/>
        <v>0</v>
      </c>
      <c r="DJ28" s="236"/>
      <c r="DK28" s="185"/>
      <c r="DL28" s="278"/>
      <c r="DM28" s="399"/>
      <c r="DN28" s="207">
        <f t="shared" si="44"/>
        <v>0</v>
      </c>
      <c r="DO28" s="243">
        <f t="shared" si="45"/>
        <v>0</v>
      </c>
      <c r="DP28" s="236"/>
      <c r="DQ28" s="281"/>
      <c r="DR28" s="185"/>
      <c r="DS28" s="278"/>
      <c r="DT28" s="207">
        <f t="shared" si="17"/>
        <v>0</v>
      </c>
      <c r="DU28" s="243">
        <f t="shared" si="46"/>
        <v>0</v>
      </c>
      <c r="DV28" s="236"/>
      <c r="DW28" s="281"/>
      <c r="DX28" s="182"/>
      <c r="DY28" s="185"/>
      <c r="DZ28" s="278"/>
      <c r="EA28" s="207">
        <f t="shared" si="18"/>
        <v>0</v>
      </c>
      <c r="EB28" s="243">
        <f t="shared" si="19"/>
        <v>0</v>
      </c>
      <c r="EC28" s="236"/>
      <c r="ED28" s="281"/>
      <c r="EE28" s="182"/>
      <c r="EF28" s="185"/>
      <c r="EG28" s="278"/>
      <c r="EH28" s="207">
        <f t="shared" si="20"/>
        <v>0</v>
      </c>
      <c r="EI28" s="243">
        <f t="shared" si="47"/>
        <v>0</v>
      </c>
      <c r="EJ28" s="236"/>
      <c r="EK28" s="281"/>
      <c r="EL28" s="182"/>
      <c r="EM28" s="185"/>
      <c r="EN28" s="278"/>
      <c r="EO28" s="207">
        <f t="shared" si="21"/>
        <v>0</v>
      </c>
      <c r="EP28" s="243">
        <f t="shared" si="48"/>
        <v>0</v>
      </c>
      <c r="EQ28" s="236"/>
      <c r="ER28" s="281"/>
      <c r="ES28" s="182"/>
      <c r="ET28" s="185"/>
      <c r="EU28" s="278"/>
      <c r="EV28" s="207">
        <f t="shared" si="22"/>
        <v>0</v>
      </c>
      <c r="EW28" s="243">
        <f t="shared" si="49"/>
        <v>0</v>
      </c>
      <c r="EX28" s="236"/>
      <c r="EY28" s="281"/>
      <c r="EZ28" s="182"/>
      <c r="FA28" s="185"/>
      <c r="FB28" s="278"/>
      <c r="FC28" s="207">
        <f t="shared" si="23"/>
        <v>0</v>
      </c>
      <c r="FD28" s="243">
        <f t="shared" si="55"/>
        <v>0</v>
      </c>
      <c r="FE28" s="236"/>
      <c r="FF28" s="281"/>
      <c r="FG28" s="182"/>
      <c r="FH28" s="185"/>
      <c r="FI28" s="278"/>
      <c r="FJ28" s="207">
        <f t="shared" si="50"/>
        <v>0</v>
      </c>
      <c r="FK28" s="243">
        <f t="shared" si="64"/>
        <v>0</v>
      </c>
      <c r="FL28" s="236"/>
      <c r="FM28" s="185"/>
      <c r="FN28" s="278"/>
      <c r="FO28" s="207">
        <f t="shared" si="24"/>
        <v>0</v>
      </c>
      <c r="FP28" s="243">
        <f t="shared" si="52"/>
        <v>0</v>
      </c>
      <c r="FQ28" s="236"/>
      <c r="FR28" s="281"/>
      <c r="FS28" s="182"/>
      <c r="FT28" s="185"/>
      <c r="FU28" s="278"/>
      <c r="FV28" s="207">
        <f t="shared" si="25"/>
        <v>0</v>
      </c>
      <c r="FW28" s="243">
        <f t="shared" si="53"/>
        <v>0</v>
      </c>
      <c r="FX28" s="236"/>
      <c r="FY28" s="236"/>
      <c r="FZ28" s="281"/>
      <c r="GA28" s="182"/>
      <c r="GB28" s="185"/>
      <c r="GC28" s="278"/>
      <c r="GD28" s="207">
        <f t="shared" si="26"/>
        <v>0</v>
      </c>
      <c r="GE28" s="243">
        <f t="shared" si="27"/>
        <v>0</v>
      </c>
      <c r="GF28" s="236"/>
      <c r="GG28" s="281"/>
      <c r="GH28" s="182"/>
      <c r="GI28" s="185"/>
      <c r="GJ28" s="278"/>
      <c r="GK28" s="207">
        <f t="shared" si="28"/>
        <v>0</v>
      </c>
      <c r="GL28" s="243">
        <f t="shared" si="29"/>
        <v>0</v>
      </c>
      <c r="GM28" s="236"/>
      <c r="GN28" s="281"/>
      <c r="GO28" s="182"/>
    </row>
    <row r="29" spans="1:199" ht="15.75" thickBot="1" x14ac:dyDescent="0.3">
      <c r="A29" s="403" t="s">
        <v>23</v>
      </c>
      <c r="B29" s="139" t="s">
        <v>80</v>
      </c>
      <c r="C29" s="139" t="s">
        <v>36</v>
      </c>
      <c r="D29" s="139"/>
      <c r="E29" s="139" t="s">
        <v>4</v>
      </c>
      <c r="F29" s="138"/>
      <c r="G29" s="139">
        <v>13</v>
      </c>
      <c r="H29" s="139">
        <v>11</v>
      </c>
      <c r="I29" s="139"/>
      <c r="J29" s="139"/>
      <c r="K29" s="139">
        <v>11</v>
      </c>
      <c r="L29" s="404"/>
      <c r="M29" s="138" t="str">
        <f t="shared" si="69"/>
        <v/>
      </c>
      <c r="N29" s="138">
        <f t="shared" si="30"/>
        <v>15</v>
      </c>
      <c r="O29" s="138" t="str">
        <f t="shared" si="31"/>
        <v/>
      </c>
      <c r="P29" s="138">
        <f t="shared" si="32"/>
        <v>14</v>
      </c>
      <c r="Q29" s="138">
        <f t="shared" si="33"/>
        <v>15</v>
      </c>
      <c r="R29" s="138" t="str">
        <f t="shared" si="34"/>
        <v/>
      </c>
      <c r="S29" s="138">
        <f t="shared" si="35"/>
        <v>14</v>
      </c>
      <c r="T29" s="138">
        <f t="shared" si="36"/>
        <v>15</v>
      </c>
      <c r="U29" s="138">
        <f t="shared" si="37"/>
        <v>14</v>
      </c>
      <c r="V29" s="138" t="str">
        <f t="shared" si="38"/>
        <v/>
      </c>
      <c r="W29" s="138" t="str">
        <f t="shared" si="39"/>
        <v/>
      </c>
      <c r="X29" s="138" t="str">
        <f t="shared" si="40"/>
        <v/>
      </c>
      <c r="Y29" s="138"/>
      <c r="Z29" s="138">
        <f>$AT$1</f>
        <v>15</v>
      </c>
      <c r="AA29" s="405"/>
      <c r="AB29" s="405"/>
      <c r="AC29" s="138">
        <f>$AT$1</f>
        <v>15</v>
      </c>
      <c r="AD29" s="406">
        <f t="shared" si="1"/>
        <v>30</v>
      </c>
      <c r="AE29" s="407">
        <f t="shared" ca="1" si="2"/>
        <v>122</v>
      </c>
      <c r="AF29" s="408"/>
      <c r="AG29" s="409"/>
      <c r="AH29" s="409"/>
      <c r="AI29" s="409"/>
      <c r="AJ29" s="410"/>
      <c r="AK29" s="408"/>
      <c r="AL29" s="408"/>
      <c r="AM29" s="408">
        <f t="shared" ca="1" si="3"/>
        <v>30</v>
      </c>
      <c r="AN29" s="6">
        <f>SUM(F29:AC29)-H29</f>
        <v>141</v>
      </c>
      <c r="AO29" s="6">
        <f>COUNT(F29:X29)</f>
        <v>9</v>
      </c>
      <c r="AP29" s="6">
        <f>COUNT(F29:AC29)</f>
        <v>11</v>
      </c>
      <c r="AQ29" s="20" t="s">
        <v>4</v>
      </c>
      <c r="AR29" s="349">
        <v>46</v>
      </c>
      <c r="AS29" s="349">
        <v>22</v>
      </c>
      <c r="AT29" s="391">
        <f t="shared" si="41"/>
        <v>46.366666666666667</v>
      </c>
      <c r="AU29" s="187">
        <v>46.37</v>
      </c>
      <c r="AV29" s="193"/>
      <c r="AW29" s="160"/>
      <c r="AX29" s="180">
        <f>AY29+AZ29/60</f>
        <v>51.93333333333333</v>
      </c>
      <c r="AY29" s="165">
        <v>51</v>
      </c>
      <c r="AZ29" s="165">
        <v>56</v>
      </c>
      <c r="BA29" s="214"/>
      <c r="BB29" s="97">
        <f t="shared" si="82"/>
        <v>36.06666666666667</v>
      </c>
      <c r="BC29" s="165">
        <v>36</v>
      </c>
      <c r="BD29" s="165">
        <v>4</v>
      </c>
      <c r="BE29" s="182"/>
      <c r="BF29" s="97"/>
      <c r="BG29" s="165"/>
      <c r="BH29" s="165"/>
      <c r="BI29" s="182"/>
      <c r="BJ29" s="207"/>
      <c r="BK29" s="165"/>
      <c r="BL29" s="165"/>
      <c r="BM29" s="182"/>
      <c r="BN29" s="207"/>
      <c r="BO29" s="165"/>
      <c r="BP29" s="165"/>
      <c r="BQ29" s="182"/>
      <c r="BR29" s="207"/>
      <c r="BS29" s="165"/>
      <c r="BT29" s="165"/>
      <c r="BU29" s="182"/>
      <c r="BV29" s="207">
        <f t="shared" si="81"/>
        <v>0</v>
      </c>
      <c r="BW29" s="185"/>
      <c r="BX29" s="278"/>
      <c r="BY29" s="281"/>
      <c r="BZ29" s="182"/>
      <c r="CA29" s="248"/>
      <c r="CB29" s="233"/>
      <c r="CC29" s="242">
        <f t="shared" si="70"/>
        <v>0</v>
      </c>
      <c r="CD29" s="243">
        <f t="shared" si="6"/>
        <v>0</v>
      </c>
      <c r="CE29" s="236"/>
      <c r="CF29" s="248">
        <v>51</v>
      </c>
      <c r="CG29" s="233">
        <v>56</v>
      </c>
      <c r="CH29" s="242">
        <f t="shared" si="71"/>
        <v>51.93333333333333</v>
      </c>
      <c r="CI29" s="243">
        <f t="shared" si="59"/>
        <v>1.1200575125808769</v>
      </c>
      <c r="CJ29" s="236">
        <v>13</v>
      </c>
      <c r="CK29" s="248">
        <v>36</v>
      </c>
      <c r="CL29" s="233">
        <v>4</v>
      </c>
      <c r="CM29" s="242">
        <f t="shared" si="72"/>
        <v>36.06666666666667</v>
      </c>
      <c r="CN29" s="243">
        <f t="shared" si="10"/>
        <v>0.77785765636232929</v>
      </c>
      <c r="CO29" s="236">
        <v>11</v>
      </c>
      <c r="CP29" s="248"/>
      <c r="CQ29" s="233"/>
      <c r="CR29" s="242">
        <f t="shared" si="73"/>
        <v>0</v>
      </c>
      <c r="CS29" s="243">
        <f t="shared" si="12"/>
        <v>0</v>
      </c>
      <c r="CT29" s="236"/>
      <c r="CU29" s="248"/>
      <c r="CV29" s="233"/>
      <c r="CW29" s="242">
        <f t="shared" si="74"/>
        <v>0</v>
      </c>
      <c r="CX29" s="243">
        <f t="shared" si="14"/>
        <v>0</v>
      </c>
      <c r="CY29" s="236"/>
      <c r="CZ29" s="248">
        <v>39</v>
      </c>
      <c r="DA29" s="233">
        <v>16</v>
      </c>
      <c r="DB29" s="242">
        <f t="shared" si="75"/>
        <v>39.266666666666666</v>
      </c>
      <c r="DC29" s="243">
        <f t="shared" si="42"/>
        <v>0.8468727534148095</v>
      </c>
      <c r="DD29" s="236">
        <v>11</v>
      </c>
      <c r="DE29" s="382"/>
      <c r="DF29" s="248"/>
      <c r="DG29" s="233"/>
      <c r="DH29" s="242">
        <f t="shared" si="76"/>
        <v>0</v>
      </c>
      <c r="DI29" s="243">
        <f t="shared" si="43"/>
        <v>0</v>
      </c>
      <c r="DJ29" s="236"/>
      <c r="DK29" s="185"/>
      <c r="DL29" s="278"/>
      <c r="DM29" s="399"/>
      <c r="DN29" s="207">
        <f t="shared" si="44"/>
        <v>0</v>
      </c>
      <c r="DO29" s="243">
        <f t="shared" si="45"/>
        <v>0</v>
      </c>
      <c r="DP29" s="236"/>
      <c r="DQ29" s="281"/>
      <c r="DR29" s="185">
        <v>37</v>
      </c>
      <c r="DS29" s="278">
        <v>42</v>
      </c>
      <c r="DT29" s="207">
        <f t="shared" si="17"/>
        <v>37.700000000000003</v>
      </c>
      <c r="DU29" s="243">
        <f t="shared" si="46"/>
        <v>0.8130841121495328</v>
      </c>
      <c r="DV29" s="236">
        <v>15</v>
      </c>
      <c r="DW29" s="281"/>
      <c r="DX29" s="182"/>
      <c r="DY29" s="185"/>
      <c r="DZ29" s="278"/>
      <c r="EA29" s="207">
        <f t="shared" si="18"/>
        <v>0</v>
      </c>
      <c r="EB29" s="243">
        <f t="shared" si="19"/>
        <v>0</v>
      </c>
      <c r="EC29" s="236"/>
      <c r="ED29" s="281"/>
      <c r="EE29" s="182"/>
      <c r="EF29" s="185">
        <v>51</v>
      </c>
      <c r="EG29" s="278">
        <v>35</v>
      </c>
      <c r="EH29" s="207">
        <f t="shared" si="20"/>
        <v>51.583333333333336</v>
      </c>
      <c r="EI29" s="243">
        <f t="shared" si="47"/>
        <v>1.112508986340762</v>
      </c>
      <c r="EJ29" s="236">
        <v>14</v>
      </c>
      <c r="EK29" s="281"/>
      <c r="EL29" s="182"/>
      <c r="EM29" s="185">
        <v>44</v>
      </c>
      <c r="EN29" s="278">
        <v>45</v>
      </c>
      <c r="EO29" s="207">
        <f t="shared" si="21"/>
        <v>44.75</v>
      </c>
      <c r="EP29" s="243">
        <f t="shared" si="48"/>
        <v>0.96513299784327822</v>
      </c>
      <c r="EQ29" s="236">
        <v>15</v>
      </c>
      <c r="ER29" s="281"/>
      <c r="ES29" s="182"/>
      <c r="ET29" s="185"/>
      <c r="EU29" s="278"/>
      <c r="EV29" s="207">
        <f t="shared" si="22"/>
        <v>0</v>
      </c>
      <c r="EW29" s="243">
        <f t="shared" si="49"/>
        <v>0</v>
      </c>
      <c r="EX29" s="236"/>
      <c r="EY29" s="281"/>
      <c r="EZ29" s="182"/>
      <c r="FA29" s="185">
        <v>43</v>
      </c>
      <c r="FB29" s="278">
        <v>27</v>
      </c>
      <c r="FC29" s="207">
        <f t="shared" si="23"/>
        <v>43.45</v>
      </c>
      <c r="FD29" s="243">
        <f t="shared" si="55"/>
        <v>0.93709561466570812</v>
      </c>
      <c r="FE29" s="236">
        <v>14</v>
      </c>
      <c r="FF29" s="281"/>
      <c r="FG29" s="182"/>
      <c r="FH29" s="185">
        <v>226</v>
      </c>
      <c r="FI29" s="278">
        <v>1</v>
      </c>
      <c r="FJ29" s="207">
        <f t="shared" si="50"/>
        <v>226.01666666666668</v>
      </c>
      <c r="FK29" s="243">
        <f t="shared" si="64"/>
        <v>4.8745506829618979</v>
      </c>
      <c r="FL29" s="236">
        <v>15</v>
      </c>
      <c r="FM29" s="185">
        <v>140</v>
      </c>
      <c r="FN29" s="278">
        <v>49</v>
      </c>
      <c r="FO29" s="207">
        <f t="shared" si="24"/>
        <v>140.81666666666666</v>
      </c>
      <c r="FP29" s="243">
        <f t="shared" si="52"/>
        <v>3.0370237239396118</v>
      </c>
      <c r="FQ29" s="236">
        <v>14</v>
      </c>
      <c r="FR29" s="281"/>
      <c r="FS29" s="182"/>
      <c r="FT29" s="185"/>
      <c r="FU29" s="278"/>
      <c r="FV29" s="207">
        <f t="shared" si="25"/>
        <v>0</v>
      </c>
      <c r="FW29" s="243">
        <f t="shared" si="53"/>
        <v>0</v>
      </c>
      <c r="FX29" s="236"/>
      <c r="FY29" s="236"/>
      <c r="FZ29" s="281"/>
      <c r="GA29" s="182"/>
      <c r="GB29" s="185"/>
      <c r="GC29" s="278"/>
      <c r="GD29" s="207">
        <f t="shared" si="26"/>
        <v>0</v>
      </c>
      <c r="GE29" s="243">
        <f t="shared" si="27"/>
        <v>0</v>
      </c>
      <c r="GF29" s="236"/>
      <c r="GG29" s="281"/>
      <c r="GH29" s="182"/>
      <c r="GI29" s="185"/>
      <c r="GJ29" s="278"/>
      <c r="GK29" s="207">
        <f t="shared" si="28"/>
        <v>0</v>
      </c>
      <c r="GL29" s="243">
        <f t="shared" si="29"/>
        <v>0</v>
      </c>
      <c r="GM29" s="236"/>
      <c r="GN29" s="281"/>
      <c r="GO29" s="182"/>
    </row>
    <row r="30" spans="1:199" ht="15.75" thickBot="1" x14ac:dyDescent="0.3">
      <c r="A30" s="7" t="s">
        <v>29</v>
      </c>
      <c r="B30" s="8" t="s">
        <v>128</v>
      </c>
      <c r="C30" s="8"/>
      <c r="D30" s="135"/>
      <c r="E30" s="8" t="s">
        <v>4</v>
      </c>
      <c r="F30" s="14"/>
      <c r="G30" s="8"/>
      <c r="H30" s="8"/>
      <c r="I30" s="8"/>
      <c r="J30" s="139"/>
      <c r="K30" s="8"/>
      <c r="L30" s="20"/>
      <c r="M30" s="14" t="str">
        <f t="shared" si="69"/>
        <v/>
      </c>
      <c r="N30" s="14" t="str">
        <f t="shared" si="30"/>
        <v/>
      </c>
      <c r="O30" s="14" t="str">
        <f t="shared" si="31"/>
        <v/>
      </c>
      <c r="P30" s="14" t="str">
        <f t="shared" si="32"/>
        <v/>
      </c>
      <c r="Q30" s="14" t="str">
        <f t="shared" si="33"/>
        <v/>
      </c>
      <c r="R30" s="14" t="str">
        <f t="shared" si="34"/>
        <v/>
      </c>
      <c r="S30" s="14" t="str">
        <f t="shared" si="35"/>
        <v/>
      </c>
      <c r="T30" s="14" t="str">
        <f t="shared" si="36"/>
        <v/>
      </c>
      <c r="U30" s="14" t="str">
        <f t="shared" si="37"/>
        <v/>
      </c>
      <c r="V30" s="14" t="str">
        <f t="shared" si="38"/>
        <v/>
      </c>
      <c r="W30" s="14" t="str">
        <f t="shared" si="39"/>
        <v/>
      </c>
      <c r="X30" s="14" t="str">
        <f t="shared" si="40"/>
        <v/>
      </c>
      <c r="Y30" s="152"/>
      <c r="Z30" s="152"/>
      <c r="AA30" s="300"/>
      <c r="AB30" s="300"/>
      <c r="AC30" s="300"/>
      <c r="AD30" s="172">
        <f t="shared" si="1"/>
        <v>0</v>
      </c>
      <c r="AE30" s="54" t="e">
        <f t="shared" ca="1" si="2"/>
        <v>#REF!</v>
      </c>
      <c r="AF30" s="6"/>
      <c r="AG30" s="27"/>
      <c r="AH30" s="27"/>
      <c r="AI30" s="27"/>
      <c r="AJ30" s="28"/>
      <c r="AK30" s="6"/>
      <c r="AL30" s="6"/>
      <c r="AM30" s="6" t="e">
        <f t="shared" ca="1" si="3"/>
        <v>#REF!</v>
      </c>
      <c r="AN30" s="6">
        <f>SUM(F30:AC30)</f>
        <v>0</v>
      </c>
      <c r="AO30" s="6">
        <f>COUNT(F30:X30)</f>
        <v>0</v>
      </c>
      <c r="AP30" s="6">
        <f>COUNT(F30:AC30)</f>
        <v>0</v>
      </c>
      <c r="AQ30" s="20" t="s">
        <v>4</v>
      </c>
      <c r="AR30" s="345"/>
      <c r="AS30" s="345"/>
      <c r="AT30" s="335">
        <v>99</v>
      </c>
      <c r="AU30" s="97"/>
      <c r="AV30" s="193"/>
      <c r="AW30" s="160"/>
      <c r="AX30" s="180"/>
      <c r="AY30" s="115"/>
      <c r="AZ30" s="50"/>
      <c r="BA30" s="87"/>
      <c r="BB30" s="97"/>
      <c r="BC30" s="115"/>
      <c r="BD30" s="50"/>
      <c r="BE30" s="160"/>
      <c r="BF30" s="97"/>
      <c r="BG30" s="115"/>
      <c r="BH30" s="50"/>
      <c r="BI30" s="182"/>
      <c r="BJ30" s="207"/>
      <c r="BK30" s="115"/>
      <c r="BL30" s="50"/>
      <c r="BM30" s="182"/>
      <c r="BN30" s="207"/>
      <c r="BO30" s="115"/>
      <c r="BP30" s="50"/>
      <c r="BQ30" s="182"/>
      <c r="BR30" s="207"/>
      <c r="BS30" s="115"/>
      <c r="BT30" s="50"/>
      <c r="BU30" s="182"/>
      <c r="BV30" s="207">
        <f t="shared" si="81"/>
        <v>0</v>
      </c>
      <c r="BW30" s="185"/>
      <c r="BX30" s="278"/>
      <c r="BY30" s="281"/>
      <c r="BZ30" s="182"/>
      <c r="CA30" s="249"/>
      <c r="CB30" s="234"/>
      <c r="CC30" s="242">
        <f t="shared" si="70"/>
        <v>0</v>
      </c>
      <c r="CD30" s="243">
        <f t="shared" si="6"/>
        <v>0</v>
      </c>
      <c r="CE30" s="236"/>
      <c r="CF30" s="249"/>
      <c r="CG30" s="234"/>
      <c r="CH30" s="242">
        <f t="shared" si="71"/>
        <v>0</v>
      </c>
      <c r="CI30" s="243">
        <f t="shared" si="59"/>
        <v>0</v>
      </c>
      <c r="CJ30" s="236"/>
      <c r="CK30" s="249"/>
      <c r="CL30" s="234"/>
      <c r="CM30" s="242">
        <f t="shared" si="72"/>
        <v>0</v>
      </c>
      <c r="CN30" s="243">
        <f t="shared" si="10"/>
        <v>0</v>
      </c>
      <c r="CO30" s="236"/>
      <c r="CP30" s="249"/>
      <c r="CQ30" s="234"/>
      <c r="CR30" s="242">
        <f t="shared" si="73"/>
        <v>0</v>
      </c>
      <c r="CS30" s="243">
        <f t="shared" si="12"/>
        <v>0</v>
      </c>
      <c r="CT30" s="236"/>
      <c r="CU30" s="249"/>
      <c r="CV30" s="234"/>
      <c r="CW30" s="242">
        <f t="shared" si="74"/>
        <v>0</v>
      </c>
      <c r="CX30" s="243">
        <f t="shared" si="14"/>
        <v>0</v>
      </c>
      <c r="CY30" s="236"/>
      <c r="CZ30" s="249"/>
      <c r="DA30" s="234"/>
      <c r="DB30" s="242">
        <f t="shared" si="75"/>
        <v>0</v>
      </c>
      <c r="DC30" s="243">
        <f t="shared" si="42"/>
        <v>0</v>
      </c>
      <c r="DD30" s="236"/>
      <c r="DE30" s="382"/>
      <c r="DF30" s="249"/>
      <c r="DG30" s="234"/>
      <c r="DH30" s="242">
        <f t="shared" si="76"/>
        <v>0</v>
      </c>
      <c r="DI30" s="243">
        <f t="shared" si="43"/>
        <v>0</v>
      </c>
      <c r="DJ30" s="236"/>
      <c r="DK30" s="185"/>
      <c r="DL30" s="278"/>
      <c r="DM30" s="399"/>
      <c r="DN30" s="207">
        <f t="shared" si="44"/>
        <v>0</v>
      </c>
      <c r="DO30" s="243">
        <f t="shared" si="45"/>
        <v>0</v>
      </c>
      <c r="DP30" s="236"/>
      <c r="DQ30" s="281"/>
      <c r="DR30" s="185"/>
      <c r="DS30" s="278"/>
      <c r="DT30" s="207">
        <f t="shared" si="17"/>
        <v>0</v>
      </c>
      <c r="DU30" s="243">
        <f t="shared" si="46"/>
        <v>0</v>
      </c>
      <c r="DV30" s="236"/>
      <c r="DW30" s="281"/>
      <c r="DX30" s="182"/>
      <c r="DY30" s="185"/>
      <c r="DZ30" s="278"/>
      <c r="EA30" s="207">
        <f t="shared" si="18"/>
        <v>0</v>
      </c>
      <c r="EB30" s="243">
        <f t="shared" si="19"/>
        <v>0</v>
      </c>
      <c r="EC30" s="236"/>
      <c r="ED30" s="281"/>
      <c r="EE30" s="182"/>
      <c r="EF30" s="185"/>
      <c r="EG30" s="278"/>
      <c r="EH30" s="207">
        <f t="shared" si="20"/>
        <v>0</v>
      </c>
      <c r="EI30" s="243">
        <f t="shared" si="47"/>
        <v>0</v>
      </c>
      <c r="EJ30" s="236"/>
      <c r="EK30" s="281"/>
      <c r="EL30" s="182"/>
      <c r="EM30" s="185"/>
      <c r="EN30" s="278"/>
      <c r="EO30" s="207">
        <f t="shared" si="21"/>
        <v>0</v>
      </c>
      <c r="EP30" s="243">
        <f t="shared" si="48"/>
        <v>0</v>
      </c>
      <c r="EQ30" s="236"/>
      <c r="ER30" s="281"/>
      <c r="ES30" s="182"/>
      <c r="ET30" s="185"/>
      <c r="EU30" s="278"/>
      <c r="EV30" s="207">
        <f t="shared" si="22"/>
        <v>0</v>
      </c>
      <c r="EW30" s="243">
        <f t="shared" si="49"/>
        <v>0</v>
      </c>
      <c r="EX30" s="236"/>
      <c r="EY30" s="281"/>
      <c r="EZ30" s="182"/>
      <c r="FA30" s="185"/>
      <c r="FB30" s="278"/>
      <c r="FC30" s="207">
        <f t="shared" si="23"/>
        <v>0</v>
      </c>
      <c r="FD30" s="243">
        <f t="shared" si="55"/>
        <v>0</v>
      </c>
      <c r="FE30" s="236"/>
      <c r="FF30" s="281"/>
      <c r="FG30" s="182"/>
      <c r="FH30" s="185"/>
      <c r="FI30" s="278"/>
      <c r="FJ30" s="207">
        <f t="shared" si="50"/>
        <v>0</v>
      </c>
      <c r="FK30" s="243">
        <f t="shared" si="64"/>
        <v>0</v>
      </c>
      <c r="FL30" s="236"/>
      <c r="FM30" s="185"/>
      <c r="FN30" s="278"/>
      <c r="FO30" s="207">
        <f t="shared" si="24"/>
        <v>0</v>
      </c>
      <c r="FP30" s="243">
        <f t="shared" si="52"/>
        <v>0</v>
      </c>
      <c r="FQ30" s="236"/>
      <c r="FR30" s="281"/>
      <c r="FS30" s="182"/>
      <c r="FT30" s="185"/>
      <c r="FU30" s="278"/>
      <c r="FV30" s="207">
        <f t="shared" si="25"/>
        <v>0</v>
      </c>
      <c r="FW30" s="243">
        <f t="shared" si="53"/>
        <v>0</v>
      </c>
      <c r="FX30" s="236"/>
      <c r="FY30" s="236"/>
      <c r="FZ30" s="281"/>
      <c r="GA30" s="182"/>
      <c r="GB30" s="185"/>
      <c r="GC30" s="278"/>
      <c r="GD30" s="207">
        <f t="shared" si="26"/>
        <v>0</v>
      </c>
      <c r="GE30" s="243">
        <f t="shared" si="27"/>
        <v>0</v>
      </c>
      <c r="GF30" s="236"/>
      <c r="GG30" s="281"/>
      <c r="GH30" s="182"/>
      <c r="GI30" s="185"/>
      <c r="GJ30" s="278"/>
      <c r="GK30" s="207">
        <f t="shared" si="28"/>
        <v>0</v>
      </c>
      <c r="GL30" s="243">
        <f t="shared" si="29"/>
        <v>0</v>
      </c>
      <c r="GM30" s="236"/>
      <c r="GN30" s="281"/>
      <c r="GO30" s="182"/>
    </row>
    <row r="31" spans="1:199" ht="15.75" thickBot="1" x14ac:dyDescent="0.3">
      <c r="A31" s="403" t="s">
        <v>25</v>
      </c>
      <c r="B31" s="139" t="s">
        <v>133</v>
      </c>
      <c r="C31" s="139"/>
      <c r="D31" s="412"/>
      <c r="E31" s="139" t="s">
        <v>4</v>
      </c>
      <c r="F31" s="138">
        <v>15</v>
      </c>
      <c r="G31" s="139">
        <v>15</v>
      </c>
      <c r="H31" s="139">
        <v>15</v>
      </c>
      <c r="I31" s="139"/>
      <c r="J31" s="139">
        <v>15</v>
      </c>
      <c r="K31" s="139">
        <v>13</v>
      </c>
      <c r="L31" s="404"/>
      <c r="M31" s="138" t="str">
        <f t="shared" si="69"/>
        <v/>
      </c>
      <c r="N31" s="138">
        <f t="shared" si="30"/>
        <v>14</v>
      </c>
      <c r="O31" s="138">
        <f t="shared" si="31"/>
        <v>13</v>
      </c>
      <c r="P31" s="138" t="str">
        <f t="shared" si="32"/>
        <v/>
      </c>
      <c r="Q31" s="138" t="str">
        <f t="shared" si="33"/>
        <v/>
      </c>
      <c r="R31" s="138" t="str">
        <f t="shared" si="34"/>
        <v/>
      </c>
      <c r="S31" s="138">
        <f t="shared" si="35"/>
        <v>13</v>
      </c>
      <c r="T31" s="138" t="str">
        <f t="shared" si="36"/>
        <v/>
      </c>
      <c r="U31" s="138" t="str">
        <f t="shared" si="37"/>
        <v/>
      </c>
      <c r="V31" s="138">
        <f t="shared" si="38"/>
        <v>15</v>
      </c>
      <c r="W31" s="138" t="str">
        <f t="shared" si="39"/>
        <v/>
      </c>
      <c r="X31" s="138" t="str">
        <f t="shared" si="40"/>
        <v/>
      </c>
      <c r="Y31" s="138"/>
      <c r="AA31" s="138">
        <f>$AT$1</f>
        <v>15</v>
      </c>
      <c r="AB31" s="405"/>
      <c r="AC31" s="405"/>
      <c r="AD31" s="406">
        <f t="shared" si="1"/>
        <v>15</v>
      </c>
      <c r="AE31" s="407">
        <f t="shared" ca="1" si="2"/>
        <v>128</v>
      </c>
      <c r="AF31" s="408"/>
      <c r="AG31" s="409"/>
      <c r="AH31" s="409"/>
      <c r="AI31" s="409"/>
      <c r="AJ31" s="410"/>
      <c r="AK31" s="408"/>
      <c r="AL31" s="408"/>
      <c r="AM31" s="408">
        <f t="shared" ca="1" si="3"/>
        <v>15</v>
      </c>
      <c r="AN31" s="6">
        <f>SUM(F31:AC31)</f>
        <v>143</v>
      </c>
      <c r="AO31" s="6">
        <f>COUNT(F31:X31)</f>
        <v>9</v>
      </c>
      <c r="AP31" s="6">
        <f>COUNT(F31:AC31)</f>
        <v>10</v>
      </c>
      <c r="AQ31" s="20" t="s">
        <v>4</v>
      </c>
      <c r="AR31" s="345">
        <v>43</v>
      </c>
      <c r="AS31" s="345">
        <v>3</v>
      </c>
      <c r="AT31" s="335">
        <f t="shared" si="41"/>
        <v>43.05</v>
      </c>
      <c r="AU31" s="97">
        <f t="shared" si="56"/>
        <v>43.05</v>
      </c>
      <c r="AV31" s="193">
        <v>43</v>
      </c>
      <c r="AW31" s="160">
        <v>3</v>
      </c>
      <c r="AX31" s="180">
        <f t="shared" ref="AX31:AX59" si="84">AY31+AZ31/60</f>
        <v>48.15</v>
      </c>
      <c r="AY31" s="115">
        <v>48</v>
      </c>
      <c r="AZ31" s="50">
        <v>9</v>
      </c>
      <c r="BA31" s="87"/>
      <c r="BB31" s="97">
        <f t="shared" si="82"/>
        <v>32.016666666666666</v>
      </c>
      <c r="BC31" s="115">
        <v>32</v>
      </c>
      <c r="BD31" s="50">
        <v>1</v>
      </c>
      <c r="BE31" s="160"/>
      <c r="BF31" s="97"/>
      <c r="BG31" s="115"/>
      <c r="BH31" s="50"/>
      <c r="BI31" s="160"/>
      <c r="BJ31" s="207">
        <f t="shared" si="83"/>
        <v>33.5</v>
      </c>
      <c r="BK31" s="115">
        <v>33</v>
      </c>
      <c r="BL31" s="50">
        <v>30</v>
      </c>
      <c r="BM31" s="160"/>
      <c r="BN31" s="207"/>
      <c r="BO31" s="115"/>
      <c r="BP31" s="50"/>
      <c r="BQ31" s="182"/>
      <c r="BR31" s="207"/>
      <c r="BS31" s="115"/>
      <c r="BT31" s="50"/>
      <c r="BU31" s="182"/>
      <c r="BV31" s="207">
        <f t="shared" si="81"/>
        <v>0</v>
      </c>
      <c r="BW31" s="185"/>
      <c r="BX31" s="278"/>
      <c r="BY31" s="281"/>
      <c r="BZ31" s="182"/>
      <c r="CA31" s="249"/>
      <c r="CB31" s="234"/>
      <c r="CC31" s="242">
        <f t="shared" si="70"/>
        <v>0</v>
      </c>
      <c r="CD31" s="243">
        <f t="shared" si="6"/>
        <v>0</v>
      </c>
      <c r="CE31" s="236">
        <v>15</v>
      </c>
      <c r="CF31" s="249">
        <v>48</v>
      </c>
      <c r="CG31" s="234">
        <v>9</v>
      </c>
      <c r="CH31" s="242">
        <f t="shared" si="71"/>
        <v>48.15</v>
      </c>
      <c r="CI31" s="243">
        <f t="shared" si="59"/>
        <v>1.118466898954704</v>
      </c>
      <c r="CJ31" s="236">
        <v>15</v>
      </c>
      <c r="CK31" s="249">
        <v>32</v>
      </c>
      <c r="CL31" s="234">
        <v>1</v>
      </c>
      <c r="CM31" s="242">
        <f t="shared" si="72"/>
        <v>32.016666666666666</v>
      </c>
      <c r="CN31" s="243">
        <f t="shared" si="10"/>
        <v>0.74370886566008521</v>
      </c>
      <c r="CO31" s="236">
        <v>15</v>
      </c>
      <c r="CP31" s="249"/>
      <c r="CQ31" s="234"/>
      <c r="CR31" s="242">
        <f t="shared" si="73"/>
        <v>0</v>
      </c>
      <c r="CS31" s="243">
        <f t="shared" si="12"/>
        <v>0</v>
      </c>
      <c r="CT31" s="236"/>
      <c r="CU31" s="249">
        <v>33</v>
      </c>
      <c r="CV31" s="234">
        <v>30</v>
      </c>
      <c r="CW31" s="242">
        <f t="shared" si="74"/>
        <v>33.5</v>
      </c>
      <c r="CX31" s="243">
        <f t="shared" si="14"/>
        <v>0.77816492450638797</v>
      </c>
      <c r="CY31" s="236">
        <v>15</v>
      </c>
      <c r="CZ31" s="249">
        <v>35</v>
      </c>
      <c r="DA31" s="234">
        <v>31</v>
      </c>
      <c r="DB31" s="242">
        <f t="shared" si="75"/>
        <v>35.516666666666666</v>
      </c>
      <c r="DC31" s="243">
        <f t="shared" si="42"/>
        <v>0.82500967866821528</v>
      </c>
      <c r="DD31" s="236">
        <v>13</v>
      </c>
      <c r="DE31" s="382"/>
      <c r="DF31" s="249"/>
      <c r="DG31" s="234"/>
      <c r="DH31" s="242">
        <f t="shared" si="76"/>
        <v>0</v>
      </c>
      <c r="DI31" s="243">
        <f t="shared" si="43"/>
        <v>0</v>
      </c>
      <c r="DJ31" s="236"/>
      <c r="DK31" s="185"/>
      <c r="DL31" s="278"/>
      <c r="DM31" s="399"/>
      <c r="DN31" s="207">
        <f t="shared" si="44"/>
        <v>0</v>
      </c>
      <c r="DO31" s="243">
        <f t="shared" si="45"/>
        <v>0</v>
      </c>
      <c r="DP31" s="236"/>
      <c r="DQ31" s="281"/>
      <c r="DR31" s="185">
        <v>33</v>
      </c>
      <c r="DS31" s="278">
        <v>47</v>
      </c>
      <c r="DT31" s="207">
        <f t="shared" si="17"/>
        <v>33.783333333333331</v>
      </c>
      <c r="DU31" s="243">
        <f t="shared" si="46"/>
        <v>0.78474641889276031</v>
      </c>
      <c r="DV31" s="236">
        <v>14</v>
      </c>
      <c r="DW31" s="281"/>
      <c r="DX31" s="182"/>
      <c r="DY31" s="185">
        <v>44</v>
      </c>
      <c r="DZ31" s="278">
        <v>56</v>
      </c>
      <c r="EA31" s="207">
        <f t="shared" si="18"/>
        <v>44.93333333333333</v>
      </c>
      <c r="EB31" s="243">
        <f t="shared" si="19"/>
        <v>1.0437475803329461</v>
      </c>
      <c r="EC31" s="236">
        <v>13</v>
      </c>
      <c r="ED31" s="281"/>
      <c r="EE31" s="182"/>
      <c r="EF31" s="185"/>
      <c r="EG31" s="278"/>
      <c r="EH31" s="207">
        <f t="shared" si="20"/>
        <v>0</v>
      </c>
      <c r="EI31" s="243">
        <f t="shared" si="47"/>
        <v>0</v>
      </c>
      <c r="EJ31" s="236"/>
      <c r="EK31" s="281"/>
      <c r="EL31" s="182"/>
      <c r="EM31" s="185"/>
      <c r="EN31" s="278"/>
      <c r="EO31" s="207">
        <f t="shared" si="21"/>
        <v>0</v>
      </c>
      <c r="EP31" s="243">
        <f t="shared" si="48"/>
        <v>0</v>
      </c>
      <c r="EQ31" s="236"/>
      <c r="ER31" s="281"/>
      <c r="ES31" s="182"/>
      <c r="ET31" s="185"/>
      <c r="EU31" s="278"/>
      <c r="EV31" s="207">
        <f t="shared" si="22"/>
        <v>0</v>
      </c>
      <c r="EW31" s="243">
        <f t="shared" si="49"/>
        <v>0</v>
      </c>
      <c r="EX31" s="236"/>
      <c r="EY31" s="281"/>
      <c r="EZ31" s="182"/>
      <c r="FA31" s="185">
        <v>39</v>
      </c>
      <c r="FB31" s="278">
        <v>38</v>
      </c>
      <c r="FC31" s="207">
        <f t="shared" si="23"/>
        <v>39.633333333333333</v>
      </c>
      <c r="FD31" s="243">
        <f t="shared" si="55"/>
        <v>0.92063492063492069</v>
      </c>
      <c r="FE31" s="236">
        <v>13</v>
      </c>
      <c r="FF31" s="281"/>
      <c r="FG31" s="182"/>
      <c r="FH31" s="185"/>
      <c r="FI31" s="278"/>
      <c r="FJ31" s="207">
        <f t="shared" si="50"/>
        <v>0</v>
      </c>
      <c r="FK31" s="243">
        <f t="shared" si="64"/>
        <v>0</v>
      </c>
      <c r="FL31" s="236"/>
      <c r="FM31" s="185"/>
      <c r="FN31" s="278"/>
      <c r="FO31" s="207">
        <f t="shared" si="24"/>
        <v>0</v>
      </c>
      <c r="FP31" s="243">
        <f t="shared" si="52"/>
        <v>0</v>
      </c>
      <c r="FQ31" s="236"/>
      <c r="FR31" s="281"/>
      <c r="FS31" s="182"/>
      <c r="FT31" s="185">
        <v>41</v>
      </c>
      <c r="FU31" s="278">
        <v>2</v>
      </c>
      <c r="FV31" s="207">
        <f t="shared" si="25"/>
        <v>41.033333333333331</v>
      </c>
      <c r="FW31" s="243">
        <f t="shared" si="53"/>
        <v>0.95315524583817268</v>
      </c>
      <c r="FX31" s="236">
        <v>15</v>
      </c>
      <c r="FY31" s="236">
        <v>15</v>
      </c>
      <c r="FZ31" s="281"/>
      <c r="GA31" s="182"/>
      <c r="GB31" s="185"/>
      <c r="GC31" s="278"/>
      <c r="GD31" s="207">
        <f t="shared" si="26"/>
        <v>0</v>
      </c>
      <c r="GE31" s="243">
        <f t="shared" si="27"/>
        <v>0</v>
      </c>
      <c r="GF31" s="236"/>
      <c r="GG31" s="281"/>
      <c r="GH31" s="182"/>
      <c r="GI31" s="185"/>
      <c r="GJ31" s="278"/>
      <c r="GK31" s="207">
        <f t="shared" si="28"/>
        <v>0</v>
      </c>
      <c r="GL31" s="243">
        <f t="shared" si="29"/>
        <v>0</v>
      </c>
      <c r="GM31" s="236"/>
      <c r="GN31" s="281"/>
      <c r="GO31" s="182"/>
    </row>
    <row r="32" spans="1:199" ht="15.75" thickBot="1" x14ac:dyDescent="0.3">
      <c r="A32" s="301" t="s">
        <v>51</v>
      </c>
      <c r="B32" s="143" t="s">
        <v>92</v>
      </c>
      <c r="C32" s="134"/>
      <c r="D32" s="144"/>
      <c r="E32" s="134" t="s">
        <v>4</v>
      </c>
      <c r="F32" s="14">
        <v>14</v>
      </c>
      <c r="G32" s="134">
        <v>14</v>
      </c>
      <c r="H32" s="134"/>
      <c r="I32" s="134"/>
      <c r="J32" s="134"/>
      <c r="K32" s="134"/>
      <c r="L32" s="145"/>
      <c r="M32" s="14" t="str">
        <f t="shared" si="69"/>
        <v/>
      </c>
      <c r="N32" s="14" t="str">
        <f t="shared" si="30"/>
        <v/>
      </c>
      <c r="O32" s="14" t="str">
        <f t="shared" si="31"/>
        <v/>
      </c>
      <c r="P32" s="14" t="str">
        <f t="shared" si="32"/>
        <v/>
      </c>
      <c r="Q32" s="14" t="str">
        <f t="shared" si="33"/>
        <v/>
      </c>
      <c r="R32" s="14" t="str">
        <f t="shared" si="34"/>
        <v/>
      </c>
      <c r="S32" s="14" t="str">
        <f t="shared" si="35"/>
        <v/>
      </c>
      <c r="T32" s="14" t="str">
        <f t="shared" si="36"/>
        <v/>
      </c>
      <c r="U32" s="14" t="str">
        <f t="shared" si="37"/>
        <v/>
      </c>
      <c r="V32" s="14" t="str">
        <f t="shared" si="38"/>
        <v/>
      </c>
      <c r="W32" s="14">
        <f t="shared" si="39"/>
        <v>15</v>
      </c>
      <c r="X32" s="14" t="str">
        <f t="shared" si="40"/>
        <v/>
      </c>
      <c r="Y32" s="14"/>
      <c r="Z32" s="277"/>
      <c r="AA32" s="299"/>
      <c r="AB32" s="299"/>
      <c r="AC32" s="299"/>
      <c r="AD32" s="172">
        <f t="shared" si="1"/>
        <v>0</v>
      </c>
      <c r="AE32" s="54">
        <f t="shared" ca="1" si="2"/>
        <v>43</v>
      </c>
      <c r="AF32" s="6"/>
      <c r="AG32" s="27"/>
      <c r="AH32" s="27"/>
      <c r="AI32" s="27"/>
      <c r="AJ32" s="28"/>
      <c r="AK32" s="6"/>
      <c r="AL32" s="6"/>
      <c r="AM32" s="6" t="e">
        <f t="shared" ca="1" si="3"/>
        <v>#REF!</v>
      </c>
      <c r="AN32" s="6">
        <f>SUM(F32:AC32)</f>
        <v>43</v>
      </c>
      <c r="AO32" s="6">
        <f>COUNT(F32:X32)</f>
        <v>3</v>
      </c>
      <c r="AP32" s="6">
        <f>COUNT(F32:AC32)</f>
        <v>3</v>
      </c>
      <c r="AQ32" s="59" t="s">
        <v>4</v>
      </c>
      <c r="AR32" s="350">
        <v>47</v>
      </c>
      <c r="AS32" s="350">
        <v>36</v>
      </c>
      <c r="AT32" s="336">
        <f t="shared" si="41"/>
        <v>47.6</v>
      </c>
      <c r="AU32" s="175">
        <f t="shared" si="56"/>
        <v>47.6</v>
      </c>
      <c r="AV32" s="199">
        <v>47</v>
      </c>
      <c r="AW32" s="163">
        <v>36</v>
      </c>
      <c r="AX32" s="183">
        <f t="shared" si="84"/>
        <v>53.25</v>
      </c>
      <c r="AY32" s="162">
        <v>53</v>
      </c>
      <c r="AZ32" s="127">
        <v>15</v>
      </c>
      <c r="BA32" s="128"/>
      <c r="BB32" s="175"/>
      <c r="BC32" s="162"/>
      <c r="BD32" s="127"/>
      <c r="BE32" s="163"/>
      <c r="BF32" s="175"/>
      <c r="BG32" s="162"/>
      <c r="BH32" s="127"/>
      <c r="BI32" s="163"/>
      <c r="BJ32" s="208"/>
      <c r="BK32" s="162"/>
      <c r="BL32" s="127"/>
      <c r="BM32" s="163"/>
      <c r="BN32" s="208"/>
      <c r="BO32" s="162"/>
      <c r="BP32" s="127"/>
      <c r="BQ32" s="219"/>
      <c r="BR32" s="208"/>
      <c r="BS32" s="162"/>
      <c r="BT32" s="127"/>
      <c r="BU32" s="219"/>
      <c r="BV32" s="207">
        <f t="shared" si="81"/>
        <v>0</v>
      </c>
      <c r="BW32" s="185"/>
      <c r="BX32" s="278"/>
      <c r="BY32" s="282"/>
      <c r="BZ32" s="219"/>
      <c r="CA32" s="250"/>
      <c r="CB32" s="235"/>
      <c r="CC32" s="251">
        <f t="shared" si="70"/>
        <v>0</v>
      </c>
      <c r="CD32" s="252">
        <f t="shared" si="6"/>
        <v>0</v>
      </c>
      <c r="CE32" s="237">
        <v>14</v>
      </c>
      <c r="CF32" s="250">
        <v>53</v>
      </c>
      <c r="CG32" s="235">
        <v>15</v>
      </c>
      <c r="CH32" s="251">
        <f t="shared" si="71"/>
        <v>53.25</v>
      </c>
      <c r="CI32" s="252">
        <f t="shared" si="59"/>
        <v>1.1186974789915967</v>
      </c>
      <c r="CJ32" s="237">
        <v>14</v>
      </c>
      <c r="CK32" s="250"/>
      <c r="CL32" s="235"/>
      <c r="CM32" s="251">
        <f t="shared" si="72"/>
        <v>0</v>
      </c>
      <c r="CN32" s="252">
        <f t="shared" si="10"/>
        <v>0</v>
      </c>
      <c r="CO32" s="237"/>
      <c r="CP32" s="250"/>
      <c r="CQ32" s="235"/>
      <c r="CR32" s="251">
        <f t="shared" si="73"/>
        <v>0</v>
      </c>
      <c r="CS32" s="252">
        <f t="shared" si="12"/>
        <v>0</v>
      </c>
      <c r="CT32" s="237"/>
      <c r="CU32" s="250"/>
      <c r="CV32" s="235"/>
      <c r="CW32" s="251">
        <f t="shared" si="74"/>
        <v>0</v>
      </c>
      <c r="CX32" s="252">
        <f t="shared" si="14"/>
        <v>0</v>
      </c>
      <c r="CY32" s="237"/>
      <c r="CZ32" s="250"/>
      <c r="DA32" s="235"/>
      <c r="DB32" s="251">
        <f t="shared" si="75"/>
        <v>0</v>
      </c>
      <c r="DC32" s="243">
        <f t="shared" si="42"/>
        <v>0</v>
      </c>
      <c r="DD32" s="237"/>
      <c r="DE32" s="383"/>
      <c r="DF32" s="250"/>
      <c r="DG32" s="235"/>
      <c r="DH32" s="251">
        <f t="shared" si="76"/>
        <v>0</v>
      </c>
      <c r="DI32" s="243">
        <f t="shared" si="43"/>
        <v>0</v>
      </c>
      <c r="DJ32" s="237"/>
      <c r="DK32" s="185"/>
      <c r="DL32" s="278"/>
      <c r="DM32" s="399"/>
      <c r="DN32" s="207">
        <f t="shared" si="44"/>
        <v>0</v>
      </c>
      <c r="DO32" s="243">
        <f t="shared" si="45"/>
        <v>0</v>
      </c>
      <c r="DP32" s="237"/>
      <c r="DQ32" s="188"/>
      <c r="DR32" s="185"/>
      <c r="DS32" s="278"/>
      <c r="DT32" s="207">
        <f t="shared" si="17"/>
        <v>0</v>
      </c>
      <c r="DU32" s="243">
        <f t="shared" si="46"/>
        <v>0</v>
      </c>
      <c r="DV32" s="237"/>
      <c r="DW32" s="282"/>
      <c r="DX32" s="219"/>
      <c r="DY32" s="185"/>
      <c r="DZ32" s="278"/>
      <c r="EA32" s="207">
        <f t="shared" si="18"/>
        <v>0</v>
      </c>
      <c r="EB32" s="243">
        <f t="shared" si="19"/>
        <v>0</v>
      </c>
      <c r="EC32" s="237"/>
      <c r="ED32" s="282"/>
      <c r="EE32" s="219"/>
      <c r="EF32" s="185"/>
      <c r="EG32" s="278"/>
      <c r="EH32" s="207">
        <f t="shared" si="20"/>
        <v>0</v>
      </c>
      <c r="EI32" s="243">
        <f t="shared" si="47"/>
        <v>0</v>
      </c>
      <c r="EJ32" s="237"/>
      <c r="EK32" s="282"/>
      <c r="EL32" s="219"/>
      <c r="EM32" s="185"/>
      <c r="EN32" s="278"/>
      <c r="EO32" s="207">
        <f t="shared" si="21"/>
        <v>0</v>
      </c>
      <c r="EP32" s="243">
        <f t="shared" si="48"/>
        <v>0</v>
      </c>
      <c r="EQ32" s="237"/>
      <c r="ER32" s="282"/>
      <c r="ES32" s="219"/>
      <c r="ET32" s="185"/>
      <c r="EU32" s="278"/>
      <c r="EV32" s="207">
        <f t="shared" si="22"/>
        <v>0</v>
      </c>
      <c r="EW32" s="243">
        <f t="shared" si="49"/>
        <v>0</v>
      </c>
      <c r="EX32" s="237"/>
      <c r="EY32" s="282"/>
      <c r="EZ32" s="219"/>
      <c r="FA32" s="185"/>
      <c r="FB32" s="278"/>
      <c r="FC32" s="207">
        <f t="shared" si="23"/>
        <v>0</v>
      </c>
      <c r="FD32" s="243">
        <f t="shared" si="55"/>
        <v>0</v>
      </c>
      <c r="FE32" s="237"/>
      <c r="FF32" s="282"/>
      <c r="FG32" s="219"/>
      <c r="FH32" s="185"/>
      <c r="FI32" s="278"/>
      <c r="FJ32" s="207">
        <f t="shared" si="50"/>
        <v>0</v>
      </c>
      <c r="FK32" s="243">
        <f t="shared" si="64"/>
        <v>0</v>
      </c>
      <c r="FL32" s="237"/>
      <c r="FM32" s="185"/>
      <c r="FN32" s="278"/>
      <c r="FO32" s="207">
        <f t="shared" si="24"/>
        <v>0</v>
      </c>
      <c r="FP32" s="243">
        <f t="shared" si="52"/>
        <v>0</v>
      </c>
      <c r="FQ32" s="237"/>
      <c r="FR32" s="282"/>
      <c r="FS32" s="219"/>
      <c r="FT32" s="185"/>
      <c r="FU32" s="278"/>
      <c r="FV32" s="207">
        <f t="shared" si="25"/>
        <v>0</v>
      </c>
      <c r="FW32" s="243">
        <f t="shared" si="53"/>
        <v>0</v>
      </c>
      <c r="FX32" s="237"/>
      <c r="FY32" s="237"/>
      <c r="FZ32" s="282"/>
      <c r="GA32" s="219"/>
      <c r="GB32" s="185">
        <v>93</v>
      </c>
      <c r="GC32" s="278">
        <v>26</v>
      </c>
      <c r="GD32" s="207">
        <f t="shared" si="26"/>
        <v>93.433333333333337</v>
      </c>
      <c r="GE32" s="243">
        <f t="shared" si="27"/>
        <v>1.9628851540616248</v>
      </c>
      <c r="GF32" s="237">
        <v>15</v>
      </c>
      <c r="GG32" s="282"/>
      <c r="GH32" s="219"/>
      <c r="GI32" s="185"/>
      <c r="GJ32" s="278"/>
      <c r="GK32" s="207">
        <f t="shared" si="28"/>
        <v>0</v>
      </c>
      <c r="GL32" s="243">
        <f t="shared" si="29"/>
        <v>0</v>
      </c>
      <c r="GM32" s="237"/>
      <c r="GN32" s="282"/>
      <c r="GO32" s="219"/>
    </row>
    <row r="33" spans="1:199" ht="15.75" thickBot="1" x14ac:dyDescent="0.3">
      <c r="A33" s="66" t="s">
        <v>205</v>
      </c>
      <c r="B33" s="143"/>
      <c r="C33" s="134"/>
      <c r="D33" s="144"/>
      <c r="E33" s="134"/>
      <c r="F33" s="14"/>
      <c r="G33" s="134"/>
      <c r="H33" s="134"/>
      <c r="I33" s="134"/>
      <c r="J33" s="134"/>
      <c r="K33" s="134"/>
      <c r="L33" s="145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 t="str">
        <f t="shared" si="40"/>
        <v/>
      </c>
      <c r="Y33" s="14">
        <f>$AT$1</f>
        <v>15</v>
      </c>
      <c r="Z33" s="299"/>
      <c r="AA33" s="299"/>
      <c r="AB33" s="299"/>
      <c r="AC33" s="299"/>
      <c r="AD33" s="172">
        <f t="shared" si="1"/>
        <v>15</v>
      </c>
      <c r="AE33" s="54"/>
      <c r="AF33" s="6"/>
      <c r="AG33" s="27"/>
      <c r="AH33" s="27"/>
      <c r="AI33" s="27"/>
      <c r="AJ33" s="28"/>
      <c r="AK33" s="6"/>
      <c r="AL33" s="6"/>
      <c r="AM33" s="6">
        <f t="shared" ca="1" si="3"/>
        <v>15</v>
      </c>
      <c r="AN33" s="6">
        <f>SUM(F33:AC33)</f>
        <v>15</v>
      </c>
      <c r="AO33" s="6">
        <f>COUNT(F33:X33)</f>
        <v>0</v>
      </c>
      <c r="AP33" s="6"/>
      <c r="AQ33" s="357"/>
      <c r="AR33" s="358"/>
      <c r="AS33" s="358"/>
      <c r="AT33" s="359"/>
      <c r="AU33" s="360"/>
      <c r="AV33" s="361"/>
      <c r="AW33" s="362"/>
      <c r="AX33" s="363"/>
      <c r="AY33" s="364"/>
      <c r="AZ33" s="365"/>
      <c r="BA33" s="366"/>
      <c r="BB33" s="360"/>
      <c r="BC33" s="364"/>
      <c r="BD33" s="365"/>
      <c r="BE33" s="362"/>
      <c r="BF33" s="360"/>
      <c r="BG33" s="364"/>
      <c r="BH33" s="365"/>
      <c r="BI33" s="362"/>
      <c r="BJ33" s="367"/>
      <c r="BK33" s="364"/>
      <c r="BL33" s="365"/>
      <c r="BM33" s="362"/>
      <c r="BN33" s="367"/>
      <c r="BO33" s="364"/>
      <c r="BP33" s="365"/>
      <c r="BQ33" s="368"/>
      <c r="BR33" s="367"/>
      <c r="BS33" s="364"/>
      <c r="BT33" s="365"/>
      <c r="BU33" s="368"/>
      <c r="BV33" s="207"/>
      <c r="BW33" s="369"/>
      <c r="BX33" s="370"/>
      <c r="BY33" s="371"/>
      <c r="BZ33" s="372"/>
      <c r="CA33" s="373"/>
      <c r="CB33" s="373"/>
      <c r="CC33" s="374"/>
      <c r="CD33" s="375"/>
      <c r="CE33" s="376"/>
      <c r="CF33" s="373"/>
      <c r="CG33" s="373"/>
      <c r="CH33" s="374"/>
      <c r="CI33" s="375"/>
      <c r="CJ33" s="376"/>
      <c r="CK33" s="373"/>
      <c r="CL33" s="373"/>
      <c r="CM33" s="374"/>
      <c r="CN33" s="375"/>
      <c r="CO33" s="376"/>
      <c r="CP33" s="373"/>
      <c r="CQ33" s="373"/>
      <c r="CR33" s="374"/>
      <c r="CS33" s="375"/>
      <c r="CT33" s="376"/>
      <c r="CU33" s="373"/>
      <c r="CV33" s="373"/>
      <c r="CW33" s="374"/>
      <c r="CX33" s="375"/>
      <c r="CY33" s="376"/>
      <c r="CZ33" s="373"/>
      <c r="DA33" s="373"/>
      <c r="DB33" s="374"/>
      <c r="DC33" s="243"/>
      <c r="DD33" s="376"/>
      <c r="DE33" s="377"/>
      <c r="DF33" s="373"/>
      <c r="DG33" s="373"/>
      <c r="DH33" s="374"/>
      <c r="DI33" s="243"/>
      <c r="DJ33" s="376"/>
      <c r="DK33" s="369"/>
      <c r="DL33" s="370"/>
      <c r="DM33" s="400"/>
      <c r="DN33" s="207"/>
      <c r="DO33" s="243"/>
      <c r="DP33" s="376"/>
      <c r="DQ33" s="377"/>
      <c r="DR33" s="369"/>
      <c r="DS33" s="370"/>
      <c r="DT33" s="207"/>
      <c r="DU33" s="243"/>
      <c r="DV33" s="376"/>
      <c r="DW33" s="371"/>
      <c r="DX33" s="372"/>
      <c r="DY33" s="369"/>
      <c r="DZ33" s="370"/>
      <c r="EA33" s="367"/>
      <c r="EB33" s="243" t="e">
        <f t="shared" si="19"/>
        <v>#DIV/0!</v>
      </c>
      <c r="EC33" s="376"/>
      <c r="ED33" s="371"/>
      <c r="EE33" s="372"/>
      <c r="EF33" s="369"/>
      <c r="EG33" s="370"/>
      <c r="EH33" s="367"/>
      <c r="EI33" s="243" t="e">
        <f t="shared" si="47"/>
        <v>#DIV/0!</v>
      </c>
      <c r="EJ33" s="376"/>
      <c r="EK33" s="371"/>
      <c r="EL33" s="372"/>
      <c r="EM33" s="369"/>
      <c r="EN33" s="370"/>
      <c r="EO33" s="367"/>
      <c r="EP33" s="243" t="e">
        <f t="shared" si="48"/>
        <v>#DIV/0!</v>
      </c>
      <c r="EQ33" s="376"/>
      <c r="ER33" s="371"/>
      <c r="ES33" s="372"/>
      <c r="ET33" s="369"/>
      <c r="EU33" s="370"/>
      <c r="EV33" s="367"/>
      <c r="EW33" s="243" t="e">
        <f t="shared" si="49"/>
        <v>#DIV/0!</v>
      </c>
      <c r="EX33" s="376"/>
      <c r="EY33" s="371"/>
      <c r="EZ33" s="372"/>
      <c r="FA33" s="369"/>
      <c r="FB33" s="370"/>
      <c r="FC33" s="367"/>
      <c r="FD33" s="243" t="e">
        <f t="shared" si="55"/>
        <v>#DIV/0!</v>
      </c>
      <c r="FE33" s="376"/>
      <c r="FF33" s="371"/>
      <c r="FG33" s="372"/>
      <c r="FH33" s="369"/>
      <c r="FI33" s="370"/>
      <c r="FJ33" s="207">
        <f t="shared" si="50"/>
        <v>0</v>
      </c>
      <c r="FK33" s="243" t="e">
        <f t="shared" si="64"/>
        <v>#DIV/0!</v>
      </c>
      <c r="FL33" s="376"/>
      <c r="FM33" s="369"/>
      <c r="FN33" s="370"/>
      <c r="FO33" s="367"/>
      <c r="FP33" s="243" t="e">
        <f t="shared" si="52"/>
        <v>#DIV/0!</v>
      </c>
      <c r="FQ33" s="376"/>
      <c r="FR33" s="371"/>
      <c r="FS33" s="372"/>
      <c r="FT33" s="369"/>
      <c r="FU33" s="370"/>
      <c r="FV33" s="367"/>
      <c r="FW33" s="243" t="e">
        <f t="shared" si="53"/>
        <v>#DIV/0!</v>
      </c>
      <c r="FX33" s="376"/>
      <c r="FY33" s="376"/>
      <c r="FZ33" s="371"/>
      <c r="GA33" s="372"/>
      <c r="GB33" s="369"/>
      <c r="GC33" s="370"/>
      <c r="GD33" s="367"/>
      <c r="GE33" s="243" t="e">
        <f t="shared" si="27"/>
        <v>#DIV/0!</v>
      </c>
      <c r="GF33" s="376"/>
      <c r="GG33" s="371"/>
      <c r="GH33" s="372"/>
      <c r="GI33" s="369"/>
      <c r="GJ33" s="370"/>
      <c r="GK33" s="367"/>
      <c r="GL33" s="243" t="e">
        <f t="shared" si="29"/>
        <v>#DIV/0!</v>
      </c>
      <c r="GM33" s="376"/>
      <c r="GN33" s="371"/>
      <c r="GO33" s="372"/>
    </row>
    <row r="34" spans="1:199" ht="15.75" thickBot="1" x14ac:dyDescent="0.3">
      <c r="A34" s="66"/>
      <c r="B34" s="134"/>
      <c r="C34" s="134"/>
      <c r="D34" s="144"/>
      <c r="E34" s="134" t="s">
        <v>4</v>
      </c>
      <c r="F34" s="14"/>
      <c r="G34" s="134"/>
      <c r="H34" s="134"/>
      <c r="I34" s="134"/>
      <c r="J34" s="134"/>
      <c r="K34" s="134"/>
      <c r="L34" s="145"/>
      <c r="M34" s="14" t="str">
        <f t="shared" si="69"/>
        <v/>
      </c>
      <c r="N34" s="14" t="str">
        <f t="shared" si="30"/>
        <v/>
      </c>
      <c r="O34" s="14" t="str">
        <f t="shared" si="31"/>
        <v/>
      </c>
      <c r="P34" s="14" t="str">
        <f t="shared" si="32"/>
        <v/>
      </c>
      <c r="Q34" s="14" t="str">
        <f t="shared" si="33"/>
        <v/>
      </c>
      <c r="R34" s="14" t="str">
        <f t="shared" si="34"/>
        <v/>
      </c>
      <c r="S34" s="14" t="str">
        <f t="shared" si="35"/>
        <v/>
      </c>
      <c r="T34" s="14" t="str">
        <f t="shared" si="36"/>
        <v/>
      </c>
      <c r="U34" s="14" t="str">
        <f t="shared" si="37"/>
        <v/>
      </c>
      <c r="V34" s="14" t="str">
        <f t="shared" si="38"/>
        <v/>
      </c>
      <c r="W34" s="14" t="str">
        <f t="shared" si="39"/>
        <v/>
      </c>
      <c r="X34" s="14" t="str">
        <f t="shared" si="40"/>
        <v/>
      </c>
      <c r="Y34" s="85"/>
      <c r="Z34" s="303"/>
      <c r="AA34" s="299"/>
      <c r="AB34" s="299"/>
      <c r="AC34" s="299"/>
      <c r="AD34" s="172">
        <f t="shared" si="1"/>
        <v>0</v>
      </c>
      <c r="AE34" s="54" t="e">
        <f ca="1">SUMPRODUCT(LARGE(F34:X34,ROW(INDIRECT("1:"&amp;MIN(10,COUNT(F34:X34))))))</f>
        <v>#REF!</v>
      </c>
      <c r="AF34" s="6"/>
      <c r="AG34" s="27"/>
      <c r="AH34" s="27"/>
      <c r="AI34" s="27"/>
      <c r="AJ34" s="28"/>
      <c r="AK34" s="6"/>
      <c r="AL34" s="6"/>
      <c r="AM34" s="6" t="e">
        <f t="shared" ca="1" si="3"/>
        <v>#REF!</v>
      </c>
      <c r="AN34" s="6"/>
      <c r="AO34" s="6">
        <f t="shared" ref="AO34:AO67" si="85">COUNT(F34:X34)</f>
        <v>0</v>
      </c>
      <c r="AP34" s="6">
        <f>COUNT(F34:AC34)</f>
        <v>0</v>
      </c>
      <c r="AR34" s="351"/>
      <c r="AS34" s="351"/>
      <c r="AT34" s="337"/>
      <c r="AU34" s="209"/>
      <c r="AV34" s="210"/>
      <c r="AW34" s="211"/>
      <c r="AX34" s="209"/>
      <c r="AY34" s="212"/>
      <c r="AZ34" s="96" t="s">
        <v>162</v>
      </c>
      <c r="BA34" s="100">
        <v>1.1100000000000001</v>
      </c>
      <c r="BB34" s="209"/>
      <c r="BC34" s="212"/>
      <c r="BD34" s="96" t="s">
        <v>168</v>
      </c>
      <c r="BE34" s="211">
        <v>0.79</v>
      </c>
      <c r="BF34" s="209"/>
      <c r="BG34" s="212"/>
      <c r="BH34" s="96" t="s">
        <v>169</v>
      </c>
      <c r="BI34" s="211">
        <v>1.07</v>
      </c>
      <c r="BJ34" s="213"/>
      <c r="BK34" s="212"/>
      <c r="BL34" s="96" t="s">
        <v>170</v>
      </c>
      <c r="BM34" s="211">
        <v>0.81</v>
      </c>
      <c r="BN34" s="213"/>
      <c r="BO34" s="212"/>
      <c r="BP34" s="96" t="s">
        <v>199</v>
      </c>
      <c r="BQ34" s="220">
        <v>0.87</v>
      </c>
      <c r="BR34" s="213"/>
      <c r="BS34" s="212"/>
      <c r="BT34" s="96" t="s">
        <v>203</v>
      </c>
      <c r="BU34" s="220">
        <v>0.72699999999999998</v>
      </c>
      <c r="BV34" s="207" t="e">
        <f t="shared" si="81"/>
        <v>#VALUE!</v>
      </c>
      <c r="BW34" s="212"/>
      <c r="BX34" s="279" t="s">
        <v>209</v>
      </c>
      <c r="BY34" s="203" t="s">
        <v>210</v>
      </c>
      <c r="BZ34" s="89" t="s">
        <v>211</v>
      </c>
      <c r="CA34"/>
      <c r="CB34"/>
      <c r="CC34"/>
      <c r="DC34" s="243"/>
      <c r="DE34" s="378" t="s">
        <v>643</v>
      </c>
      <c r="DI34" s="243" t="e">
        <f t="shared" si="43"/>
        <v>#DIV/0!</v>
      </c>
      <c r="DK34" s="212"/>
      <c r="DL34" s="279"/>
      <c r="DM34" s="401"/>
      <c r="DN34" s="207">
        <f t="shared" si="44"/>
        <v>0</v>
      </c>
      <c r="DO34" s="243" t="e">
        <f t="shared" si="45"/>
        <v>#DIV/0!</v>
      </c>
      <c r="DQ34" s="203" t="s">
        <v>210</v>
      </c>
      <c r="DR34" s="212"/>
      <c r="DS34" s="279"/>
      <c r="DT34" s="207">
        <f t="shared" si="17"/>
        <v>0</v>
      </c>
      <c r="DU34" s="243" t="e">
        <f t="shared" si="46"/>
        <v>#DIV/0!</v>
      </c>
      <c r="DW34" s="203" t="s">
        <v>210</v>
      </c>
      <c r="DX34" s="89" t="s">
        <v>211</v>
      </c>
      <c r="DY34" s="212"/>
      <c r="DZ34" s="279"/>
      <c r="EA34" s="213"/>
      <c r="EB34" s="243" t="e">
        <f t="shared" si="19"/>
        <v>#DIV/0!</v>
      </c>
      <c r="ED34" s="203" t="s">
        <v>210</v>
      </c>
      <c r="EE34" s="89" t="s">
        <v>211</v>
      </c>
      <c r="EF34" s="212"/>
      <c r="EG34" s="279" t="s">
        <v>209</v>
      </c>
      <c r="EH34" s="213"/>
      <c r="EI34" s="243" t="e">
        <f t="shared" si="47"/>
        <v>#DIV/0!</v>
      </c>
      <c r="EK34" s="203" t="s">
        <v>210</v>
      </c>
      <c r="EL34" s="89" t="s">
        <v>211</v>
      </c>
      <c r="EM34" s="212"/>
      <c r="EN34" s="279" t="s">
        <v>209</v>
      </c>
      <c r="EO34" s="213"/>
      <c r="EP34" s="243" t="e">
        <f t="shared" si="48"/>
        <v>#DIV/0!</v>
      </c>
      <c r="ER34" s="203" t="s">
        <v>210</v>
      </c>
      <c r="ES34" s="89" t="s">
        <v>211</v>
      </c>
      <c r="ET34" s="212"/>
      <c r="EU34" s="279" t="s">
        <v>209</v>
      </c>
      <c r="EV34" s="213"/>
      <c r="EW34" s="243" t="e">
        <f t="shared" si="49"/>
        <v>#DIV/0!</v>
      </c>
      <c r="EY34" s="203" t="s">
        <v>210</v>
      </c>
      <c r="EZ34" s="89" t="s">
        <v>211</v>
      </c>
      <c r="FA34" s="212"/>
      <c r="FB34" s="279" t="s">
        <v>209</v>
      </c>
      <c r="FC34" s="213"/>
      <c r="FD34" s="243" t="e">
        <f t="shared" si="55"/>
        <v>#DIV/0!</v>
      </c>
      <c r="FF34" s="203" t="s">
        <v>210</v>
      </c>
      <c r="FG34" s="89" t="s">
        <v>211</v>
      </c>
      <c r="FH34" s="212"/>
      <c r="FI34" s="279" t="s">
        <v>209</v>
      </c>
      <c r="FJ34" s="207" t="e">
        <f t="shared" si="50"/>
        <v>#VALUE!</v>
      </c>
      <c r="FK34" s="243" t="e">
        <f t="shared" si="64"/>
        <v>#VALUE!</v>
      </c>
      <c r="FM34" s="212"/>
      <c r="FN34" s="279" t="s">
        <v>209</v>
      </c>
      <c r="FO34" s="213"/>
      <c r="FP34" s="243" t="e">
        <f t="shared" si="52"/>
        <v>#DIV/0!</v>
      </c>
      <c r="FR34" s="203" t="s">
        <v>210</v>
      </c>
      <c r="FS34" s="89" t="s">
        <v>211</v>
      </c>
      <c r="FT34" s="212"/>
      <c r="FU34" s="279" t="s">
        <v>209</v>
      </c>
      <c r="FV34" s="213"/>
      <c r="FW34" s="243" t="e">
        <f t="shared" si="53"/>
        <v>#DIV/0!</v>
      </c>
      <c r="FZ34" s="203" t="s">
        <v>210</v>
      </c>
      <c r="GA34" s="89" t="s">
        <v>211</v>
      </c>
      <c r="GB34" s="212"/>
      <c r="GC34" s="279" t="s">
        <v>209</v>
      </c>
      <c r="GD34" s="213"/>
      <c r="GE34" s="243" t="e">
        <f t="shared" si="27"/>
        <v>#DIV/0!</v>
      </c>
      <c r="GG34" s="203" t="s">
        <v>210</v>
      </c>
      <c r="GH34" s="89" t="s">
        <v>211</v>
      </c>
      <c r="GI34" s="212"/>
      <c r="GJ34" s="279" t="s">
        <v>209</v>
      </c>
      <c r="GK34" s="213"/>
      <c r="GL34" s="243" t="e">
        <f t="shared" si="29"/>
        <v>#DIV/0!</v>
      </c>
      <c r="GN34" s="203" t="s">
        <v>210</v>
      </c>
      <c r="GO34" s="89" t="s">
        <v>211</v>
      </c>
      <c r="GP34" s="88"/>
    </row>
    <row r="35" spans="1:199" s="316" customFormat="1" ht="15.75" thickBot="1" x14ac:dyDescent="0.3">
      <c r="A35" s="306"/>
      <c r="B35" s="307"/>
      <c r="C35" s="307"/>
      <c r="D35" s="308"/>
      <c r="E35" s="307"/>
      <c r="F35" s="309"/>
      <c r="G35" s="307"/>
      <c r="H35" s="307"/>
      <c r="I35" s="307"/>
      <c r="J35" s="307"/>
      <c r="K35" s="307"/>
      <c r="L35" s="307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14" t="str">
        <f t="shared" si="40"/>
        <v/>
      </c>
      <c r="Y35" s="310"/>
      <c r="Z35" s="311"/>
      <c r="AA35" s="311"/>
      <c r="AB35" s="311"/>
      <c r="AC35" s="311"/>
      <c r="AD35" s="172">
        <f t="shared" si="1"/>
        <v>0</v>
      </c>
      <c r="AE35" s="312"/>
      <c r="AF35" s="313"/>
      <c r="AG35" s="314"/>
      <c r="AH35" s="314"/>
      <c r="AI35" s="314"/>
      <c r="AJ35" s="315"/>
      <c r="AK35" s="313"/>
      <c r="AL35" s="313"/>
      <c r="AM35" s="6" t="e">
        <f t="shared" ca="1" si="3"/>
        <v>#REF!</v>
      </c>
      <c r="AN35" s="6"/>
      <c r="AO35" s="6">
        <f t="shared" si="85"/>
        <v>0</v>
      </c>
      <c r="AP35" s="313"/>
      <c r="AR35" s="352"/>
      <c r="AS35" s="352"/>
      <c r="AT35" s="338"/>
      <c r="AU35" s="317"/>
      <c r="AV35" s="318"/>
      <c r="AW35" s="319"/>
      <c r="AX35" s="317"/>
      <c r="AY35" s="320"/>
      <c r="AZ35" s="321"/>
      <c r="BA35" s="322"/>
      <c r="BB35" s="323"/>
      <c r="BC35" s="324"/>
      <c r="BD35" s="325"/>
      <c r="BE35" s="326"/>
      <c r="BF35" s="323"/>
      <c r="BG35" s="324"/>
      <c r="BH35" s="325"/>
      <c r="BI35" s="326"/>
      <c r="BJ35" s="327"/>
      <c r="BK35" s="324"/>
      <c r="BL35" s="325"/>
      <c r="BM35" s="326"/>
      <c r="BN35" s="327"/>
      <c r="BO35" s="324"/>
      <c r="BP35" s="325"/>
      <c r="BQ35" s="326"/>
      <c r="BR35" s="327"/>
      <c r="BS35" s="324"/>
      <c r="BT35" s="325"/>
      <c r="BU35" s="326"/>
      <c r="BV35" s="207">
        <f t="shared" si="81"/>
        <v>0</v>
      </c>
      <c r="BW35" s="324"/>
      <c r="BX35" s="328"/>
      <c r="BY35" s="329"/>
      <c r="BZ35" s="330"/>
      <c r="CN35" s="316">
        <f>(CN37+CN40+CN42+CN47+CN52+CN53+CN55)/7</f>
        <v>0.78984811045931891</v>
      </c>
      <c r="DC35" s="331"/>
      <c r="DE35" s="378">
        <f>(DE40+DE42)/2</f>
        <v>0.87806125482680764</v>
      </c>
      <c r="DI35" s="331"/>
      <c r="DK35" s="324"/>
      <c r="DL35" s="328"/>
      <c r="DM35" s="402"/>
      <c r="DN35" s="332"/>
      <c r="DO35" s="243" t="e">
        <f t="shared" si="45"/>
        <v>#DIV/0!</v>
      </c>
      <c r="DQ35" s="329">
        <f>(DQ48+DQ54+DQ64)/3</f>
        <v>2.835755077517232</v>
      </c>
      <c r="DR35" s="324"/>
      <c r="DS35" s="328"/>
      <c r="DT35" s="207">
        <f t="shared" si="17"/>
        <v>0</v>
      </c>
      <c r="DU35" s="395">
        <f>(DU40+DU42+DU48+DU54+DU55+DU64)/6</f>
        <v>0.81864245964229998</v>
      </c>
      <c r="DW35" s="329"/>
      <c r="DX35" s="330"/>
      <c r="DY35" s="324"/>
      <c r="DZ35" s="328"/>
      <c r="EA35" s="327"/>
      <c r="EB35" s="243" t="e">
        <f t="shared" si="19"/>
        <v>#DIV/0!</v>
      </c>
      <c r="ED35" s="329"/>
      <c r="EE35" s="330"/>
      <c r="EF35" s="324"/>
      <c r="EG35" s="328"/>
      <c r="EH35" s="327"/>
      <c r="EI35" s="243" t="e">
        <f t="shared" si="47"/>
        <v>#DIV/0!</v>
      </c>
      <c r="EK35" s="329"/>
      <c r="EL35" s="330"/>
      <c r="EM35" s="386"/>
      <c r="EN35" s="328"/>
      <c r="EO35" s="396"/>
      <c r="EP35" s="243">
        <f>(EP37+EP42+EP48+EP56+EP59+EP64)/6</f>
        <v>0.96723044382565815</v>
      </c>
      <c r="ER35" s="329"/>
      <c r="ES35" s="330"/>
      <c r="ET35" s="386"/>
      <c r="EU35" s="328"/>
      <c r="EV35" s="327"/>
      <c r="EW35" s="243" t="e">
        <f t="shared" si="49"/>
        <v>#DIV/0!</v>
      </c>
      <c r="EY35" s="329"/>
      <c r="EZ35" s="330"/>
      <c r="FA35" s="386">
        <v>2</v>
      </c>
      <c r="FB35" s="328"/>
      <c r="FD35" s="243">
        <f>(FD41+FD42+FD46+FD47+FD51+FD57+FD64+FD66)/8</f>
        <v>0.91800110447146144</v>
      </c>
      <c r="FF35" s="329"/>
      <c r="FG35" s="330"/>
      <c r="FH35" s="386" t="s">
        <v>650</v>
      </c>
      <c r="FI35" s="328"/>
      <c r="FJ35" s="207" t="e">
        <f t="shared" si="50"/>
        <v>#VALUE!</v>
      </c>
      <c r="FK35" s="243" t="e">
        <f t="shared" si="64"/>
        <v>#VALUE!</v>
      </c>
      <c r="FM35" s="390" t="s">
        <v>649</v>
      </c>
      <c r="FN35" s="328"/>
      <c r="FP35" s="243" t="e">
        <f t="shared" si="52"/>
        <v>#DIV/0!</v>
      </c>
      <c r="FR35" s="329"/>
      <c r="FS35" s="330"/>
      <c r="FT35" s="287"/>
      <c r="FU35" s="328"/>
      <c r="FV35" s="327"/>
      <c r="FW35" s="243">
        <f>(FW39+FW40+FW42+FW46+FW55+FW57+FW58+FW64)/8</f>
        <v>0.93353616810569184</v>
      </c>
      <c r="FZ35" s="329"/>
      <c r="GA35" s="330"/>
      <c r="GB35" s="287"/>
      <c r="GC35" s="328"/>
      <c r="GE35" s="243" t="e">
        <f t="shared" si="27"/>
        <v>#DIV/0!</v>
      </c>
      <c r="GG35" s="329"/>
      <c r="GH35" s="330"/>
      <c r="GI35" s="324"/>
      <c r="GJ35" s="328"/>
      <c r="GK35" s="327"/>
      <c r="GL35" s="243" t="e">
        <f t="shared" si="29"/>
        <v>#DIV/0!</v>
      </c>
      <c r="GN35" s="329"/>
      <c r="GO35" s="330"/>
      <c r="GP35" s="333"/>
    </row>
    <row r="36" spans="1:199" ht="15.75" thickBot="1" x14ac:dyDescent="0.3">
      <c r="A36" s="270" t="s">
        <v>77</v>
      </c>
      <c r="B36" s="11" t="s">
        <v>126</v>
      </c>
      <c r="C36" s="5"/>
      <c r="D36" s="136"/>
      <c r="E36" s="11" t="s">
        <v>6</v>
      </c>
      <c r="F36" s="5"/>
      <c r="G36" s="5"/>
      <c r="H36" s="5"/>
      <c r="I36" s="5"/>
      <c r="J36" s="146"/>
      <c r="K36" s="5"/>
      <c r="L36" s="5"/>
      <c r="M36" s="5"/>
      <c r="N36" s="14">
        <f t="shared" si="30"/>
        <v>12</v>
      </c>
      <c r="O36" s="14" t="str">
        <f t="shared" si="31"/>
        <v/>
      </c>
      <c r="P36" s="14" t="str">
        <f t="shared" si="32"/>
        <v/>
      </c>
      <c r="Q36" s="14" t="str">
        <f t="shared" si="33"/>
        <v/>
      </c>
      <c r="R36" s="14" t="str">
        <f t="shared" si="34"/>
        <v/>
      </c>
      <c r="S36" s="14" t="str">
        <f t="shared" si="35"/>
        <v/>
      </c>
      <c r="T36" s="14" t="str">
        <f t="shared" si="36"/>
        <v/>
      </c>
      <c r="U36" s="14" t="str">
        <f t="shared" si="37"/>
        <v/>
      </c>
      <c r="V36" s="14" t="str">
        <f>IF(FY36&lt;&gt;"",FY36,"")</f>
        <v/>
      </c>
      <c r="W36" s="14" t="str">
        <f t="shared" si="39"/>
        <v/>
      </c>
      <c r="X36" s="14" t="str">
        <f t="shared" si="40"/>
        <v/>
      </c>
      <c r="Y36" s="172"/>
      <c r="Z36" s="172"/>
      <c r="AA36" s="172"/>
      <c r="AB36" s="172"/>
      <c r="AC36" s="172"/>
      <c r="AD36" s="172">
        <f t="shared" si="1"/>
        <v>0</v>
      </c>
      <c r="AE36" s="54">
        <f t="shared" ref="AE36:AE55" ca="1" si="86">SUMPRODUCT(LARGE(F36:X36,ROW(INDIRECT("1:"&amp;MIN(10,COUNT(F36:X36))))))</f>
        <v>12</v>
      </c>
      <c r="AF36" s="1"/>
      <c r="AG36" s="27"/>
      <c r="AH36" s="30"/>
      <c r="AI36" s="27"/>
      <c r="AJ36" s="28"/>
      <c r="AK36" s="1"/>
      <c r="AL36" s="1"/>
      <c r="AM36" s="6" t="e">
        <f t="shared" ca="1" si="3"/>
        <v>#REF!</v>
      </c>
      <c r="AN36" s="6"/>
      <c r="AO36" s="6">
        <f t="shared" si="85"/>
        <v>1</v>
      </c>
      <c r="AP36" s="6">
        <f>COUNT(F36:AC36)</f>
        <v>1</v>
      </c>
      <c r="AQ36" s="61" t="s">
        <v>6</v>
      </c>
      <c r="AR36" s="343"/>
      <c r="AS36" s="343"/>
      <c r="AT36" s="339">
        <f>DT36/DU35</f>
        <v>45.990773574645637</v>
      </c>
      <c r="AU36" s="174"/>
      <c r="AV36" s="191"/>
      <c r="AW36" s="159"/>
      <c r="AX36" s="184"/>
      <c r="AY36" s="167"/>
      <c r="AZ36" s="167"/>
      <c r="BA36" s="159"/>
      <c r="BB36" s="157"/>
      <c r="BC36" s="186"/>
      <c r="BD36" s="186"/>
      <c r="BE36" s="164"/>
      <c r="BF36" s="157"/>
      <c r="BG36" s="186"/>
      <c r="BH36" s="186"/>
      <c r="BI36" s="164"/>
      <c r="BJ36" s="157"/>
      <c r="BK36" s="186"/>
      <c r="BL36" s="186"/>
      <c r="BM36" s="164"/>
      <c r="BN36" s="157"/>
      <c r="BO36" s="186"/>
      <c r="BP36" s="186"/>
      <c r="BQ36" s="221"/>
      <c r="BR36" s="157"/>
      <c r="BS36" s="186"/>
      <c r="BT36" s="186"/>
      <c r="BU36" s="221"/>
      <c r="BV36" s="207">
        <f t="shared" si="81"/>
        <v>0</v>
      </c>
      <c r="BW36" s="185"/>
      <c r="BX36" s="278"/>
      <c r="BY36" s="188" t="e">
        <f t="shared" ref="BY36:BY47" si="87">BV36/BN36</f>
        <v>#DIV/0!</v>
      </c>
      <c r="BZ36" s="182" t="e">
        <f t="shared" ref="BZ36:BZ47" si="88">BV36/BR36</f>
        <v>#DIV/0!</v>
      </c>
      <c r="CA36" s="253"/>
      <c r="CB36" s="254"/>
      <c r="CC36" s="255">
        <f t="shared" si="5"/>
        <v>0</v>
      </c>
      <c r="CD36" s="256">
        <f t="shared" ref="CD36:CD48" si="89">CC36/AT36</f>
        <v>0</v>
      </c>
      <c r="CE36" s="257"/>
      <c r="CF36" s="253"/>
      <c r="CG36" s="254"/>
      <c r="CH36" s="255">
        <f t="shared" ref="CH36:CH67" si="90">CF36+(CG36/60)</f>
        <v>0</v>
      </c>
      <c r="CI36" s="243">
        <f t="shared" ref="CI36:CI48" si="91">CH36/AT36</f>
        <v>0</v>
      </c>
      <c r="CJ36" s="257"/>
      <c r="CK36" s="253"/>
      <c r="CL36" s="254"/>
      <c r="CM36" s="255">
        <f t="shared" ref="CM36:CM67" si="92">CK36+(CL36/60)</f>
        <v>0</v>
      </c>
      <c r="CN36" s="243">
        <f t="shared" ref="CN36:CN48" si="93">CM36/AT36</f>
        <v>0</v>
      </c>
      <c r="CO36" s="257"/>
      <c r="CP36" s="253"/>
      <c r="CQ36" s="254"/>
      <c r="CR36" s="255">
        <f t="shared" ref="CR36:CR67" si="94">CP36+(CQ36/60)</f>
        <v>0</v>
      </c>
      <c r="CS36" s="243">
        <f t="shared" ref="CS36:CS48" si="95">CR36/AT36</f>
        <v>0</v>
      </c>
      <c r="CT36" s="257"/>
      <c r="CU36" s="253"/>
      <c r="CV36" s="254"/>
      <c r="CW36" s="255">
        <f t="shared" ref="CW36:CW67" si="96">CU36+(CV36/60)</f>
        <v>0</v>
      </c>
      <c r="CX36" s="243">
        <f t="shared" ref="CX36:CX48" si="97">CW36/AT36</f>
        <v>0</v>
      </c>
      <c r="CY36" s="257"/>
      <c r="CZ36" s="253"/>
      <c r="DA36" s="254"/>
      <c r="DB36" s="255">
        <f t="shared" ref="DB36:DB67" si="98">CZ36+(DA36/60)</f>
        <v>0</v>
      </c>
      <c r="DC36" s="243">
        <f t="shared" si="42"/>
        <v>0</v>
      </c>
      <c r="DD36" s="257"/>
      <c r="DE36" s="384"/>
      <c r="DF36" s="253"/>
      <c r="DG36" s="254"/>
      <c r="DH36" s="255">
        <f t="shared" ref="DH36:DH67" si="99">DF36+(DG36/60)</f>
        <v>0</v>
      </c>
      <c r="DI36" s="243">
        <f t="shared" si="43"/>
        <v>0</v>
      </c>
      <c r="DJ36" s="257"/>
      <c r="DK36" s="185"/>
      <c r="DL36" s="278"/>
      <c r="DM36" s="399"/>
      <c r="DN36" s="207">
        <f t="shared" si="44"/>
        <v>0</v>
      </c>
      <c r="DO36" s="243">
        <f t="shared" si="45"/>
        <v>0</v>
      </c>
      <c r="DP36" s="257"/>
      <c r="DQ36" s="188" t="e">
        <f t="shared" ref="DQ36:DQ67" si="100">DN36/DB36</f>
        <v>#DIV/0!</v>
      </c>
      <c r="DR36" s="185">
        <v>37</v>
      </c>
      <c r="DS36" s="278">
        <v>39</v>
      </c>
      <c r="DT36" s="207">
        <f>DR36+DS36/60</f>
        <v>37.65</v>
      </c>
      <c r="DU36" s="385">
        <f t="shared" si="46"/>
        <v>0.81864245964229998</v>
      </c>
      <c r="DV36" s="257">
        <v>12</v>
      </c>
      <c r="DW36" s="188" t="e">
        <f>#REF!/DH36</f>
        <v>#REF!</v>
      </c>
      <c r="DX36" s="182" t="e">
        <f>#REF!/DK36</f>
        <v>#REF!</v>
      </c>
      <c r="DY36" s="185"/>
      <c r="DZ36" s="278"/>
      <c r="EA36" s="207">
        <f t="shared" ref="EA36:EA55" si="101">DY36+DZ36/60</f>
        <v>0</v>
      </c>
      <c r="EB36" s="243">
        <f t="shared" si="19"/>
        <v>0</v>
      </c>
      <c r="EC36" s="257"/>
      <c r="ED36" s="188" t="e">
        <f t="shared" ref="ED36:ED55" si="102">EA36/DL36</f>
        <v>#DIV/0!</v>
      </c>
      <c r="EE36" s="182">
        <f t="shared" ref="EE36:EE55" si="103">EA36/DR36</f>
        <v>0</v>
      </c>
      <c r="EF36" s="185"/>
      <c r="EG36" s="278"/>
      <c r="EH36" s="207">
        <f t="shared" ref="EH36:EH55" si="104">EF36+EG36/60</f>
        <v>0</v>
      </c>
      <c r="EI36" s="243">
        <f t="shared" si="47"/>
        <v>0</v>
      </c>
      <c r="EJ36" s="257"/>
      <c r="EK36" s="188">
        <f t="shared" ref="EK36:EK55" si="105">EH36/DS36</f>
        <v>0</v>
      </c>
      <c r="EL36" s="182" t="e">
        <f t="shared" ref="EL36:EL55" si="106">EH36/DY36</f>
        <v>#DIV/0!</v>
      </c>
      <c r="EM36" s="185"/>
      <c r="EN36" s="278"/>
      <c r="EO36" s="207">
        <f t="shared" ref="EO36:EO55" si="107">EM36+EN36/60</f>
        <v>0</v>
      </c>
      <c r="EP36" s="243">
        <f t="shared" si="48"/>
        <v>0</v>
      </c>
      <c r="EQ36" s="257"/>
      <c r="ER36" s="188" t="e">
        <f t="shared" ref="ER36:ER55" si="108">EO36/DZ36</f>
        <v>#DIV/0!</v>
      </c>
      <c r="ES36" s="182" t="e">
        <f t="shared" ref="ES36:ES55" si="109">EO36/EF36</f>
        <v>#DIV/0!</v>
      </c>
      <c r="ET36" s="185"/>
      <c r="EU36" s="278"/>
      <c r="EV36" s="207">
        <f t="shared" ref="EV36:EV55" si="110">ET36+EU36/60</f>
        <v>0</v>
      </c>
      <c r="EW36" s="243">
        <f t="shared" si="49"/>
        <v>0</v>
      </c>
      <c r="EX36" s="257"/>
      <c r="EY36" s="188" t="e">
        <f t="shared" ref="EY36:EY55" si="111">EV36/EG36</f>
        <v>#DIV/0!</v>
      </c>
      <c r="EZ36" s="182" t="e">
        <f t="shared" ref="EZ36:EZ42" si="112">EV36/EM36</f>
        <v>#DIV/0!</v>
      </c>
      <c r="FA36" s="185"/>
      <c r="FB36" s="278"/>
      <c r="FC36" s="207">
        <f t="shared" ref="FC36:FC67" si="113">FA36+FB36/60</f>
        <v>0</v>
      </c>
      <c r="FD36" s="243">
        <f t="shared" si="55"/>
        <v>0</v>
      </c>
      <c r="FE36" s="257"/>
      <c r="FF36" s="188" t="e">
        <f t="shared" ref="FF36:FF42" si="114">FC36/EN36</f>
        <v>#DIV/0!</v>
      </c>
      <c r="FG36" s="182" t="e">
        <f t="shared" ref="FG36:FG55" si="115">FC36/ET36</f>
        <v>#DIV/0!</v>
      </c>
      <c r="FH36" s="185"/>
      <c r="FI36" s="278"/>
      <c r="FJ36" s="207">
        <f t="shared" si="50"/>
        <v>0</v>
      </c>
      <c r="FK36" s="243">
        <f t="shared" si="64"/>
        <v>0</v>
      </c>
      <c r="FL36" s="257"/>
      <c r="FM36" s="185"/>
      <c r="FN36" s="278"/>
      <c r="FO36" s="207">
        <f t="shared" ref="FO36:FO55" si="116">FM36+FN36/60</f>
        <v>0</v>
      </c>
      <c r="FP36" s="243">
        <f t="shared" si="52"/>
        <v>0</v>
      </c>
      <c r="FQ36" s="257"/>
      <c r="FR36" s="188" t="e">
        <f t="shared" ref="FR36:FR55" si="117">FO36/FB36</f>
        <v>#DIV/0!</v>
      </c>
      <c r="FS36" s="182" t="e">
        <f t="shared" ref="FS36:FS55" si="118">FO36/FH36</f>
        <v>#DIV/0!</v>
      </c>
      <c r="FT36" s="185"/>
      <c r="FU36" s="278"/>
      <c r="FV36" s="207">
        <f t="shared" ref="FV36:FV59" si="119">FT36+FU36/60</f>
        <v>0</v>
      </c>
      <c r="FW36" s="243">
        <f t="shared" si="53"/>
        <v>0</v>
      </c>
      <c r="FX36" s="257">
        <f>RANK(FW36,$FW$36:$FW$67,0)</f>
        <v>10</v>
      </c>
      <c r="FY36" s="257"/>
      <c r="FZ36" s="188" t="e">
        <f t="shared" ref="FZ36:FZ55" si="120">FV36/FI36</f>
        <v>#DIV/0!</v>
      </c>
      <c r="GA36" s="182" t="e">
        <f t="shared" ref="GA36:GA55" si="121">FV36/FM36</f>
        <v>#DIV/0!</v>
      </c>
      <c r="GB36" s="185"/>
      <c r="GC36" s="278"/>
      <c r="GD36" s="207">
        <f t="shared" ref="GD36:GD56" si="122">GB36+GC36/60</f>
        <v>0</v>
      </c>
      <c r="GE36" s="243">
        <f t="shared" si="27"/>
        <v>0</v>
      </c>
      <c r="GF36" s="257"/>
      <c r="GG36" s="188" t="e">
        <f t="shared" ref="GG36:GG55" si="123">GD36/FN36</f>
        <v>#DIV/0!</v>
      </c>
      <c r="GH36" s="182" t="e">
        <f t="shared" ref="GH36:GH55" si="124">GD36/FT36</f>
        <v>#DIV/0!</v>
      </c>
      <c r="GI36" s="185"/>
      <c r="GJ36" s="278"/>
      <c r="GK36" s="207">
        <f t="shared" ref="GK36:GK55" si="125">GI36+GJ36/60</f>
        <v>0</v>
      </c>
      <c r="GL36" s="243">
        <f t="shared" si="29"/>
        <v>0</v>
      </c>
      <c r="GM36" s="257"/>
      <c r="GN36" s="188" t="e">
        <f t="shared" ref="GN36:GN55" si="126">GK36/FU36</f>
        <v>#DIV/0!</v>
      </c>
      <c r="GO36" s="182" t="e">
        <f t="shared" ref="GO36:GO55" si="127">GK36/GB36</f>
        <v>#DIV/0!</v>
      </c>
      <c r="GQ36" s="388"/>
    </row>
    <row r="37" spans="1:199" ht="15.75" thickBot="1" x14ac:dyDescent="0.3">
      <c r="A37" s="51" t="s">
        <v>30</v>
      </c>
      <c r="B37" s="2" t="s">
        <v>102</v>
      </c>
      <c r="C37" s="2" t="s">
        <v>39</v>
      </c>
      <c r="D37" s="112"/>
      <c r="E37" s="2" t="s">
        <v>6</v>
      </c>
      <c r="F37" s="8"/>
      <c r="G37" s="8"/>
      <c r="H37" s="8">
        <v>11</v>
      </c>
      <c r="I37" s="8"/>
      <c r="J37" s="8"/>
      <c r="K37" s="8"/>
      <c r="L37" s="8">
        <v>15</v>
      </c>
      <c r="M37" s="8"/>
      <c r="N37" s="14" t="str">
        <f t="shared" si="30"/>
        <v/>
      </c>
      <c r="O37" s="14" t="str">
        <f t="shared" si="31"/>
        <v/>
      </c>
      <c r="P37" s="14" t="str">
        <f t="shared" si="32"/>
        <v/>
      </c>
      <c r="Q37" s="14">
        <f t="shared" si="33"/>
        <v>9</v>
      </c>
      <c r="R37" s="14" t="str">
        <f t="shared" si="34"/>
        <v/>
      </c>
      <c r="S37" s="14" t="str">
        <f t="shared" si="35"/>
        <v/>
      </c>
      <c r="T37" s="14" t="str">
        <f t="shared" si="36"/>
        <v/>
      </c>
      <c r="U37" s="14" t="str">
        <f t="shared" si="37"/>
        <v/>
      </c>
      <c r="V37" s="14" t="str">
        <f t="shared" ref="V37:V67" si="128">IF(FY37&lt;&gt;"",FY37,"")</f>
        <v/>
      </c>
      <c r="W37" s="14" t="str">
        <f t="shared" si="39"/>
        <v/>
      </c>
      <c r="X37" s="14" t="str">
        <f t="shared" si="40"/>
        <v/>
      </c>
      <c r="Y37" s="8"/>
      <c r="Z37" s="8"/>
      <c r="AA37" s="298"/>
      <c r="AB37" s="298"/>
      <c r="AC37" s="298"/>
      <c r="AD37" s="172">
        <f t="shared" si="1"/>
        <v>0</v>
      </c>
      <c r="AE37" s="54">
        <f t="shared" ca="1" si="86"/>
        <v>35</v>
      </c>
      <c r="AF37" s="1"/>
      <c r="AG37" s="27"/>
      <c r="AH37" s="30"/>
      <c r="AI37" s="27"/>
      <c r="AJ37" s="28"/>
      <c r="AK37" s="1"/>
      <c r="AL37" s="1"/>
      <c r="AM37" s="6" t="e">
        <f t="shared" ca="1" si="3"/>
        <v>#REF!</v>
      </c>
      <c r="AN37" s="6"/>
      <c r="AO37" s="6">
        <f t="shared" si="85"/>
        <v>3</v>
      </c>
      <c r="AP37" s="6">
        <f>COUNT(F37:AC37)</f>
        <v>3</v>
      </c>
      <c r="AQ37" s="20" t="s">
        <v>6</v>
      </c>
      <c r="AR37" s="344">
        <v>46</v>
      </c>
      <c r="AS37" s="344">
        <v>49</v>
      </c>
      <c r="AT37" s="356">
        <f t="shared" ref="AT37:AT64" si="129">AR37+AS37/60</f>
        <v>46.81666666666667</v>
      </c>
      <c r="AU37" s="200">
        <v>46.81</v>
      </c>
      <c r="AV37" s="192"/>
      <c r="AW37" s="160"/>
      <c r="AX37" s="180"/>
      <c r="AY37" s="165"/>
      <c r="AZ37" s="165"/>
      <c r="BA37" s="160"/>
      <c r="BB37" s="97">
        <f t="shared" si="82"/>
        <v>36.983333333333334</v>
      </c>
      <c r="BC37" s="165">
        <v>36</v>
      </c>
      <c r="BD37" s="165">
        <v>59</v>
      </c>
      <c r="BE37" s="126"/>
      <c r="BF37" s="97"/>
      <c r="BG37" s="165"/>
      <c r="BH37" s="165"/>
      <c r="BI37" s="182"/>
      <c r="BJ37" s="97"/>
      <c r="BK37" s="165"/>
      <c r="BL37" s="165"/>
      <c r="BM37" s="182"/>
      <c r="BN37" s="97"/>
      <c r="BO37" s="165"/>
      <c r="BP37" s="165"/>
      <c r="BQ37" s="182"/>
      <c r="BR37" s="97">
        <f t="shared" ref="BR37" si="130">BS37+BT37/60</f>
        <v>33.799999999999997</v>
      </c>
      <c r="BS37" s="165">
        <v>33</v>
      </c>
      <c r="BT37" s="165">
        <v>48</v>
      </c>
      <c r="BU37" s="182"/>
      <c r="BV37" s="207">
        <f t="shared" si="81"/>
        <v>0</v>
      </c>
      <c r="BW37" s="185"/>
      <c r="BX37" s="278"/>
      <c r="BY37" s="188" t="e">
        <f t="shared" si="87"/>
        <v>#DIV/0!</v>
      </c>
      <c r="BZ37" s="182">
        <f t="shared" si="88"/>
        <v>0</v>
      </c>
      <c r="CA37" s="249"/>
      <c r="CB37" s="234"/>
      <c r="CC37" s="242">
        <f t="shared" si="5"/>
        <v>0</v>
      </c>
      <c r="CD37" s="243">
        <f t="shared" si="89"/>
        <v>0</v>
      </c>
      <c r="CE37" s="236"/>
      <c r="CF37" s="249"/>
      <c r="CG37" s="234"/>
      <c r="CH37" s="242">
        <f t="shared" si="90"/>
        <v>0</v>
      </c>
      <c r="CI37" s="243">
        <f t="shared" si="91"/>
        <v>0</v>
      </c>
      <c r="CJ37" s="236"/>
      <c r="CK37" s="249">
        <v>36</v>
      </c>
      <c r="CL37" s="234">
        <v>59</v>
      </c>
      <c r="CM37" s="242">
        <f t="shared" si="92"/>
        <v>36.983333333333334</v>
      </c>
      <c r="CN37" s="243">
        <f t="shared" si="93"/>
        <v>0.78996084015663937</v>
      </c>
      <c r="CO37" s="236">
        <v>11</v>
      </c>
      <c r="CP37" s="249"/>
      <c r="CQ37" s="234"/>
      <c r="CR37" s="242">
        <f t="shared" si="94"/>
        <v>0</v>
      </c>
      <c r="CS37" s="243">
        <f t="shared" si="95"/>
        <v>0</v>
      </c>
      <c r="CT37" s="236"/>
      <c r="CU37" s="249"/>
      <c r="CV37" s="234"/>
      <c r="CW37" s="242">
        <f t="shared" si="96"/>
        <v>0</v>
      </c>
      <c r="CX37" s="243">
        <f t="shared" si="97"/>
        <v>0</v>
      </c>
      <c r="CY37" s="236"/>
      <c r="CZ37" s="249"/>
      <c r="DA37" s="234"/>
      <c r="DB37" s="242">
        <f t="shared" si="98"/>
        <v>0</v>
      </c>
      <c r="DC37" s="243">
        <f t="shared" si="42"/>
        <v>0</v>
      </c>
      <c r="DD37" s="236"/>
      <c r="DE37" s="382"/>
      <c r="DF37" s="249">
        <v>33</v>
      </c>
      <c r="DG37" s="234">
        <v>48</v>
      </c>
      <c r="DH37" s="242">
        <f t="shared" si="99"/>
        <v>33.799999999999997</v>
      </c>
      <c r="DI37" s="243">
        <f t="shared" si="43"/>
        <v>0.72196511213955128</v>
      </c>
      <c r="DJ37" s="236">
        <v>15</v>
      </c>
      <c r="DK37" s="185"/>
      <c r="DL37" s="278"/>
      <c r="DM37" s="399"/>
      <c r="DN37" s="207">
        <f t="shared" si="44"/>
        <v>0</v>
      </c>
      <c r="DO37" s="243">
        <f t="shared" si="45"/>
        <v>0</v>
      </c>
      <c r="DP37" s="257"/>
      <c r="DQ37" s="188" t="e">
        <f t="shared" si="100"/>
        <v>#DIV/0!</v>
      </c>
      <c r="DR37" s="185"/>
      <c r="DS37" s="278"/>
      <c r="DT37" s="207">
        <f t="shared" ref="DT37:DT67" si="131">DR37+DS37/60</f>
        <v>0</v>
      </c>
      <c r="DU37" s="243">
        <f t="shared" si="46"/>
        <v>0</v>
      </c>
      <c r="DV37" s="236"/>
      <c r="DW37" s="188" t="e">
        <f>#REF!/DH37</f>
        <v>#REF!</v>
      </c>
      <c r="DX37" s="182" t="e">
        <f>#REF!/DK37</f>
        <v>#REF!</v>
      </c>
      <c r="DY37" s="185"/>
      <c r="DZ37" s="278"/>
      <c r="EA37" s="207">
        <f t="shared" si="101"/>
        <v>0</v>
      </c>
      <c r="EB37" s="243">
        <f t="shared" si="19"/>
        <v>0</v>
      </c>
      <c r="EC37" s="236"/>
      <c r="ED37" s="188" t="e">
        <f t="shared" si="102"/>
        <v>#DIV/0!</v>
      </c>
      <c r="EE37" s="182" t="e">
        <f t="shared" si="103"/>
        <v>#DIV/0!</v>
      </c>
      <c r="EF37" s="185"/>
      <c r="EG37" s="278"/>
      <c r="EH37" s="207">
        <f t="shared" si="104"/>
        <v>0</v>
      </c>
      <c r="EI37" s="243">
        <f t="shared" si="47"/>
        <v>0</v>
      </c>
      <c r="EJ37" s="236"/>
      <c r="EK37" s="188" t="e">
        <f t="shared" si="105"/>
        <v>#DIV/0!</v>
      </c>
      <c r="EL37" s="182" t="e">
        <f t="shared" si="106"/>
        <v>#DIV/0!</v>
      </c>
      <c r="EM37" s="185">
        <v>40</v>
      </c>
      <c r="EN37" s="278">
        <v>41</v>
      </c>
      <c r="EO37" s="207">
        <f t="shared" si="107"/>
        <v>40.68333333333333</v>
      </c>
      <c r="EP37" s="243">
        <f t="shared" si="48"/>
        <v>0.86899252402990379</v>
      </c>
      <c r="EQ37" s="236">
        <v>9</v>
      </c>
      <c r="ER37" s="188" t="e">
        <f t="shared" si="108"/>
        <v>#DIV/0!</v>
      </c>
      <c r="ES37" s="182" t="e">
        <f t="shared" si="109"/>
        <v>#DIV/0!</v>
      </c>
      <c r="ET37" s="185"/>
      <c r="EU37" s="278"/>
      <c r="EV37" s="207">
        <f t="shared" si="110"/>
        <v>0</v>
      </c>
      <c r="EW37" s="243">
        <f t="shared" si="49"/>
        <v>0</v>
      </c>
      <c r="EX37" s="236"/>
      <c r="EY37" s="188" t="e">
        <f t="shared" si="111"/>
        <v>#DIV/0!</v>
      </c>
      <c r="EZ37" s="182">
        <f t="shared" si="112"/>
        <v>0</v>
      </c>
      <c r="FA37" s="185"/>
      <c r="FB37" s="278"/>
      <c r="FC37" s="207">
        <f t="shared" si="113"/>
        <v>0</v>
      </c>
      <c r="FD37" s="243">
        <f t="shared" si="55"/>
        <v>0</v>
      </c>
      <c r="FE37" s="236"/>
      <c r="FF37" s="188">
        <f t="shared" si="114"/>
        <v>0</v>
      </c>
      <c r="FG37" s="182" t="e">
        <f t="shared" si="115"/>
        <v>#DIV/0!</v>
      </c>
      <c r="FH37" s="185"/>
      <c r="FI37" s="278"/>
      <c r="FJ37" s="207">
        <f t="shared" si="50"/>
        <v>0</v>
      </c>
      <c r="FK37" s="243">
        <f t="shared" si="64"/>
        <v>0</v>
      </c>
      <c r="FL37" s="236"/>
      <c r="FM37" s="185"/>
      <c r="FN37" s="278"/>
      <c r="FO37" s="207">
        <f t="shared" si="116"/>
        <v>0</v>
      </c>
      <c r="FP37" s="243">
        <f t="shared" si="52"/>
        <v>0</v>
      </c>
      <c r="FQ37" s="236"/>
      <c r="FR37" s="188" t="e">
        <f t="shared" si="117"/>
        <v>#DIV/0!</v>
      </c>
      <c r="FS37" s="182" t="e">
        <f t="shared" si="118"/>
        <v>#DIV/0!</v>
      </c>
      <c r="FT37" s="185"/>
      <c r="FU37" s="278"/>
      <c r="FV37" s="207">
        <f t="shared" si="119"/>
        <v>0</v>
      </c>
      <c r="FW37" s="243">
        <f t="shared" si="53"/>
        <v>0</v>
      </c>
      <c r="FX37" s="257">
        <f t="shared" ref="FX37:FX67" si="132">RANK(FW37,FW$36:FW$67,0)</f>
        <v>10</v>
      </c>
      <c r="FY37" s="257"/>
      <c r="FZ37" s="188" t="e">
        <f t="shared" si="120"/>
        <v>#DIV/0!</v>
      </c>
      <c r="GA37" s="182" t="e">
        <f t="shared" si="121"/>
        <v>#DIV/0!</v>
      </c>
      <c r="GB37" s="185"/>
      <c r="GC37" s="278"/>
      <c r="GD37" s="207">
        <f t="shared" si="122"/>
        <v>0</v>
      </c>
      <c r="GE37" s="243">
        <f t="shared" si="27"/>
        <v>0</v>
      </c>
      <c r="GF37" s="236"/>
      <c r="GG37" s="188" t="e">
        <f t="shared" si="123"/>
        <v>#DIV/0!</v>
      </c>
      <c r="GH37" s="182" t="e">
        <f t="shared" si="124"/>
        <v>#DIV/0!</v>
      </c>
      <c r="GI37" s="185"/>
      <c r="GJ37" s="278"/>
      <c r="GK37" s="207">
        <f t="shared" si="125"/>
        <v>0</v>
      </c>
      <c r="GL37" s="243">
        <f t="shared" si="29"/>
        <v>0</v>
      </c>
      <c r="GM37" s="236"/>
      <c r="GN37" s="188" t="e">
        <f t="shared" si="126"/>
        <v>#DIV/0!</v>
      </c>
      <c r="GO37" s="182" t="e">
        <f t="shared" si="127"/>
        <v>#DIV/0!</v>
      </c>
      <c r="GQ37" s="388"/>
    </row>
    <row r="38" spans="1:199" ht="15.75" thickBot="1" x14ac:dyDescent="0.3">
      <c r="A38" s="51" t="s">
        <v>27</v>
      </c>
      <c r="B38" s="2" t="s">
        <v>103</v>
      </c>
      <c r="C38" s="2"/>
      <c r="D38" s="112"/>
      <c r="E38" s="2" t="s">
        <v>6</v>
      </c>
      <c r="F38" s="8"/>
      <c r="G38" s="8"/>
      <c r="H38" s="8"/>
      <c r="I38" s="8"/>
      <c r="J38" s="8"/>
      <c r="K38" s="8"/>
      <c r="L38" s="8"/>
      <c r="M38" s="8"/>
      <c r="N38" s="14" t="str">
        <f t="shared" si="30"/>
        <v/>
      </c>
      <c r="O38" s="14" t="str">
        <f t="shared" si="31"/>
        <v/>
      </c>
      <c r="P38" s="14" t="str">
        <f t="shared" si="32"/>
        <v/>
      </c>
      <c r="Q38" s="14" t="str">
        <f t="shared" si="33"/>
        <v/>
      </c>
      <c r="R38" s="14" t="str">
        <f t="shared" si="34"/>
        <v/>
      </c>
      <c r="S38" s="14" t="str">
        <f t="shared" si="35"/>
        <v/>
      </c>
      <c r="T38" s="14" t="str">
        <f t="shared" si="36"/>
        <v/>
      </c>
      <c r="U38" s="14" t="str">
        <f t="shared" si="37"/>
        <v/>
      </c>
      <c r="V38" s="14" t="str">
        <f t="shared" si="128"/>
        <v/>
      </c>
      <c r="W38" s="14" t="str">
        <f t="shared" si="39"/>
        <v/>
      </c>
      <c r="X38" s="14" t="str">
        <f t="shared" si="40"/>
        <v/>
      </c>
      <c r="Y38" s="8"/>
      <c r="Z38" s="8"/>
      <c r="AA38" s="298"/>
      <c r="AB38" s="298"/>
      <c r="AC38" s="298"/>
      <c r="AD38" s="172">
        <f t="shared" si="1"/>
        <v>0</v>
      </c>
      <c r="AE38" s="54" t="e">
        <f t="shared" ca="1" si="86"/>
        <v>#REF!</v>
      </c>
      <c r="AF38" s="1"/>
      <c r="AG38" s="27"/>
      <c r="AH38" s="27"/>
      <c r="AI38" s="27"/>
      <c r="AJ38" s="28"/>
      <c r="AK38" s="6"/>
      <c r="AL38" s="6"/>
      <c r="AM38" s="6" t="e">
        <f t="shared" ca="1" si="3"/>
        <v>#REF!</v>
      </c>
      <c r="AN38" s="6"/>
      <c r="AO38" s="6">
        <f t="shared" si="85"/>
        <v>0</v>
      </c>
      <c r="AP38" s="6">
        <f>COUNT(F38:AC38)</f>
        <v>0</v>
      </c>
      <c r="AQ38" s="20" t="s">
        <v>6</v>
      </c>
      <c r="AR38" s="345"/>
      <c r="AS38" s="345"/>
      <c r="AT38" s="335">
        <v>99</v>
      </c>
      <c r="AU38" s="97"/>
      <c r="AV38" s="192"/>
      <c r="AW38" s="176"/>
      <c r="AX38" s="180"/>
      <c r="AY38" s="165"/>
      <c r="AZ38" s="165"/>
      <c r="BA38" s="160"/>
      <c r="BB38" s="97"/>
      <c r="BC38" s="165"/>
      <c r="BD38" s="165"/>
      <c r="BE38" s="160"/>
      <c r="BF38" s="97"/>
      <c r="BG38" s="165"/>
      <c r="BH38" s="165"/>
      <c r="BI38" s="160"/>
      <c r="BJ38" s="97"/>
      <c r="BK38" s="165"/>
      <c r="BL38" s="165"/>
      <c r="BM38" s="160"/>
      <c r="BN38" s="97"/>
      <c r="BO38" s="165"/>
      <c r="BP38" s="165"/>
      <c r="BQ38" s="182"/>
      <c r="BR38" s="97"/>
      <c r="BS38" s="165"/>
      <c r="BT38" s="165"/>
      <c r="BU38" s="182"/>
      <c r="BV38" s="207">
        <f t="shared" si="81"/>
        <v>0</v>
      </c>
      <c r="BW38" s="185"/>
      <c r="BX38" s="278"/>
      <c r="BY38" s="188" t="e">
        <f t="shared" si="87"/>
        <v>#DIV/0!</v>
      </c>
      <c r="BZ38" s="182" t="e">
        <f t="shared" si="88"/>
        <v>#DIV/0!</v>
      </c>
      <c r="CA38" s="249"/>
      <c r="CB38" s="234"/>
      <c r="CC38" s="242">
        <f t="shared" si="5"/>
        <v>0</v>
      </c>
      <c r="CD38" s="243">
        <f t="shared" si="89"/>
        <v>0</v>
      </c>
      <c r="CE38" s="236"/>
      <c r="CF38" s="249"/>
      <c r="CG38" s="234"/>
      <c r="CH38" s="242">
        <f t="shared" si="90"/>
        <v>0</v>
      </c>
      <c r="CI38" s="243">
        <f t="shared" si="91"/>
        <v>0</v>
      </c>
      <c r="CJ38" s="236"/>
      <c r="CK38" s="249"/>
      <c r="CL38" s="234"/>
      <c r="CM38" s="242">
        <f t="shared" si="92"/>
        <v>0</v>
      </c>
      <c r="CN38" s="243">
        <f t="shared" si="93"/>
        <v>0</v>
      </c>
      <c r="CO38" s="236"/>
      <c r="CP38" s="249"/>
      <c r="CQ38" s="234"/>
      <c r="CR38" s="242">
        <f t="shared" si="94"/>
        <v>0</v>
      </c>
      <c r="CS38" s="243">
        <f t="shared" si="95"/>
        <v>0</v>
      </c>
      <c r="CT38" s="236"/>
      <c r="CU38" s="249"/>
      <c r="CV38" s="234"/>
      <c r="CW38" s="242">
        <f t="shared" si="96"/>
        <v>0</v>
      </c>
      <c r="CX38" s="243">
        <f t="shared" si="97"/>
        <v>0</v>
      </c>
      <c r="CY38" s="236"/>
      <c r="CZ38" s="249"/>
      <c r="DA38" s="234"/>
      <c r="DB38" s="242">
        <f t="shared" si="98"/>
        <v>0</v>
      </c>
      <c r="DC38" s="243">
        <f t="shared" si="42"/>
        <v>0</v>
      </c>
      <c r="DD38" s="236"/>
      <c r="DE38" s="382"/>
      <c r="DF38" s="249"/>
      <c r="DG38" s="234"/>
      <c r="DH38" s="242">
        <f t="shared" si="99"/>
        <v>0</v>
      </c>
      <c r="DI38" s="243">
        <f t="shared" si="43"/>
        <v>0</v>
      </c>
      <c r="DJ38" s="236"/>
      <c r="DK38" s="185"/>
      <c r="DL38" s="278"/>
      <c r="DM38" s="399"/>
      <c r="DN38" s="207">
        <f t="shared" si="44"/>
        <v>0</v>
      </c>
      <c r="DO38" s="243">
        <f t="shared" si="45"/>
        <v>0</v>
      </c>
      <c r="DP38" s="257"/>
      <c r="DQ38" s="188" t="e">
        <f t="shared" si="100"/>
        <v>#DIV/0!</v>
      </c>
      <c r="DR38" s="185"/>
      <c r="DS38" s="278"/>
      <c r="DT38" s="207">
        <f t="shared" si="131"/>
        <v>0</v>
      </c>
      <c r="DU38" s="243">
        <f t="shared" si="46"/>
        <v>0</v>
      </c>
      <c r="DV38" s="236"/>
      <c r="DW38" s="188" t="e">
        <f>#REF!/DH38</f>
        <v>#REF!</v>
      </c>
      <c r="DX38" s="182" t="e">
        <f>#REF!/DK38</f>
        <v>#REF!</v>
      </c>
      <c r="DY38" s="185"/>
      <c r="DZ38" s="278"/>
      <c r="EA38" s="207">
        <f t="shared" si="101"/>
        <v>0</v>
      </c>
      <c r="EB38" s="243">
        <f t="shared" si="19"/>
        <v>0</v>
      </c>
      <c r="EC38" s="236"/>
      <c r="ED38" s="188" t="e">
        <f t="shared" si="102"/>
        <v>#DIV/0!</v>
      </c>
      <c r="EE38" s="182" t="e">
        <f t="shared" si="103"/>
        <v>#DIV/0!</v>
      </c>
      <c r="EF38" s="185"/>
      <c r="EG38" s="278"/>
      <c r="EH38" s="207">
        <f t="shared" si="104"/>
        <v>0</v>
      </c>
      <c r="EI38" s="243">
        <f t="shared" si="47"/>
        <v>0</v>
      </c>
      <c r="EJ38" s="236"/>
      <c r="EK38" s="188" t="e">
        <f t="shared" si="105"/>
        <v>#DIV/0!</v>
      </c>
      <c r="EL38" s="182" t="e">
        <f t="shared" si="106"/>
        <v>#DIV/0!</v>
      </c>
      <c r="EM38" s="185"/>
      <c r="EN38" s="278"/>
      <c r="EO38" s="207">
        <f t="shared" si="107"/>
        <v>0</v>
      </c>
      <c r="EP38" s="243">
        <f t="shared" si="48"/>
        <v>0</v>
      </c>
      <c r="EQ38" s="236"/>
      <c r="ER38" s="188" t="e">
        <f t="shared" si="108"/>
        <v>#DIV/0!</v>
      </c>
      <c r="ES38" s="182" t="e">
        <f t="shared" si="109"/>
        <v>#DIV/0!</v>
      </c>
      <c r="ET38" s="185"/>
      <c r="EU38" s="278"/>
      <c r="EV38" s="207">
        <f t="shared" si="110"/>
        <v>0</v>
      </c>
      <c r="EW38" s="243">
        <f t="shared" si="49"/>
        <v>0</v>
      </c>
      <c r="EX38" s="236"/>
      <c r="EY38" s="188" t="e">
        <f t="shared" si="111"/>
        <v>#DIV/0!</v>
      </c>
      <c r="EZ38" s="182" t="e">
        <f t="shared" si="112"/>
        <v>#DIV/0!</v>
      </c>
      <c r="FA38" s="185"/>
      <c r="FB38" s="278"/>
      <c r="FC38" s="207">
        <f t="shared" si="113"/>
        <v>0</v>
      </c>
      <c r="FD38" s="243">
        <f t="shared" si="55"/>
        <v>0</v>
      </c>
      <c r="FE38" s="236"/>
      <c r="FF38" s="188" t="e">
        <f t="shared" si="114"/>
        <v>#DIV/0!</v>
      </c>
      <c r="FG38" s="182" t="e">
        <f t="shared" si="115"/>
        <v>#DIV/0!</v>
      </c>
      <c r="FH38" s="185"/>
      <c r="FI38" s="278"/>
      <c r="FJ38" s="207">
        <f t="shared" si="50"/>
        <v>0</v>
      </c>
      <c r="FK38" s="243">
        <f t="shared" si="64"/>
        <v>0</v>
      </c>
      <c r="FL38" s="236"/>
      <c r="FM38" s="185"/>
      <c r="FN38" s="278"/>
      <c r="FO38" s="207">
        <f t="shared" si="116"/>
        <v>0</v>
      </c>
      <c r="FP38" s="243">
        <f t="shared" si="52"/>
        <v>0</v>
      </c>
      <c r="FQ38" s="236"/>
      <c r="FR38" s="188" t="e">
        <f t="shared" si="117"/>
        <v>#DIV/0!</v>
      </c>
      <c r="FS38" s="182" t="e">
        <f t="shared" si="118"/>
        <v>#DIV/0!</v>
      </c>
      <c r="FT38" s="185"/>
      <c r="FU38" s="278"/>
      <c r="FV38" s="207">
        <f t="shared" si="119"/>
        <v>0</v>
      </c>
      <c r="FW38" s="243">
        <f t="shared" si="53"/>
        <v>0</v>
      </c>
      <c r="FX38" s="257">
        <f t="shared" si="132"/>
        <v>10</v>
      </c>
      <c r="FY38" s="257"/>
      <c r="FZ38" s="188" t="e">
        <f t="shared" si="120"/>
        <v>#DIV/0!</v>
      </c>
      <c r="GA38" s="182" t="e">
        <f t="shared" si="121"/>
        <v>#DIV/0!</v>
      </c>
      <c r="GB38" s="185"/>
      <c r="GC38" s="278"/>
      <c r="GD38" s="207">
        <f t="shared" si="122"/>
        <v>0</v>
      </c>
      <c r="GE38" s="243">
        <f t="shared" si="27"/>
        <v>0</v>
      </c>
      <c r="GF38" s="236"/>
      <c r="GG38" s="188" t="e">
        <f t="shared" si="123"/>
        <v>#DIV/0!</v>
      </c>
      <c r="GH38" s="182" t="e">
        <f t="shared" si="124"/>
        <v>#DIV/0!</v>
      </c>
      <c r="GI38" s="185"/>
      <c r="GJ38" s="278"/>
      <c r="GK38" s="207">
        <f t="shared" si="125"/>
        <v>0</v>
      </c>
      <c r="GL38" s="243">
        <f t="shared" si="29"/>
        <v>0</v>
      </c>
      <c r="GM38" s="236"/>
      <c r="GN38" s="188" t="e">
        <f t="shared" si="126"/>
        <v>#DIV/0!</v>
      </c>
      <c r="GO38" s="182" t="e">
        <f t="shared" si="127"/>
        <v>#DIV/0!</v>
      </c>
      <c r="GQ38" s="388"/>
    </row>
    <row r="39" spans="1:199" ht="15.75" thickBot="1" x14ac:dyDescent="0.3">
      <c r="A39" s="51" t="s">
        <v>16</v>
      </c>
      <c r="B39" s="2" t="s">
        <v>93</v>
      </c>
      <c r="C39" s="8" t="s">
        <v>40</v>
      </c>
      <c r="D39" s="112"/>
      <c r="E39" s="2" t="s">
        <v>6</v>
      </c>
      <c r="F39" s="8"/>
      <c r="G39" s="8"/>
      <c r="H39" s="8"/>
      <c r="I39" s="8">
        <v>12</v>
      </c>
      <c r="J39" s="8"/>
      <c r="K39" s="8"/>
      <c r="L39" s="8"/>
      <c r="M39" s="8"/>
      <c r="N39" s="14" t="str">
        <f t="shared" si="30"/>
        <v/>
      </c>
      <c r="O39" s="14" t="str">
        <f t="shared" si="31"/>
        <v/>
      </c>
      <c r="P39" s="14" t="str">
        <f t="shared" si="32"/>
        <v/>
      </c>
      <c r="Q39" s="14" t="str">
        <f t="shared" si="33"/>
        <v/>
      </c>
      <c r="R39" s="14" t="str">
        <f t="shared" si="34"/>
        <v/>
      </c>
      <c r="S39" s="14" t="str">
        <f t="shared" si="35"/>
        <v/>
      </c>
      <c r="T39" s="14" t="str">
        <f t="shared" si="36"/>
        <v/>
      </c>
      <c r="U39" s="14" t="str">
        <f t="shared" si="37"/>
        <v/>
      </c>
      <c r="V39" s="14">
        <f t="shared" si="128"/>
        <v>14</v>
      </c>
      <c r="W39" s="14" t="str">
        <f t="shared" si="39"/>
        <v/>
      </c>
      <c r="X39" s="14" t="str">
        <f t="shared" si="40"/>
        <v/>
      </c>
      <c r="Y39" s="14">
        <f>$AT$1</f>
        <v>15</v>
      </c>
      <c r="Z39" s="8"/>
      <c r="AA39" s="298"/>
      <c r="AB39" s="298"/>
      <c r="AC39" s="298"/>
      <c r="AD39" s="172">
        <f t="shared" ref="AD39:AD67" si="133">IF(SUM(Y39:AC39)&gt;36,36,SUM(Y39:AC39))</f>
        <v>15</v>
      </c>
      <c r="AE39" s="54">
        <f t="shared" ca="1" si="86"/>
        <v>26</v>
      </c>
      <c r="AF39" s="10"/>
      <c r="AG39" s="27" t="str">
        <f>CONCATENATE(TRUNC(AH39),"m ",FIXED(((AH39)-TRUNC(AH39))*60,0),"s")</f>
        <v>40m 35s</v>
      </c>
      <c r="AH39" s="27">
        <v>40.58</v>
      </c>
      <c r="AI39" s="27">
        <f>COUNT(F39:X39)</f>
        <v>2</v>
      </c>
      <c r="AJ39" s="28">
        <f>IF(AI39=0,0,IF(AI39=1,AVERAGE(LARGE(F39:X39,1)),IF(AI39=2,AVERAGE(LARGE(F39:X39,1),LARGE(F39:X39,2)),IF(AI39=3,AVERAGE(LARGE(F39:X39,1),LARGE(F39:X39,2),LARGE(F39:X39,3)),IF(AI39=4,AVERAGE(LARGE(F39:X39,1),LARGE(F39:X39,2),LARGE(F39:X39,3),LARGE(F39:X39,4)),IF(AI39=5,AVERAGE(LARGE(F39:X39,1),LARGE(F39:X39,2),LARGE(F39:X39,3),LARGE(F39:X39,4),LARGE(F39:X39,5)),IF(AI39=6,AVERAGE(LARGE(F39:X39,1),LARGE(F39:X39,2),LARGE(F39:X39,3),LARGE(F39:X39,4),LARGE(F39:X39,5),LARGE(F39:X39,6)),IF(AI39=7,AVERAGE(LARGE(F39:X39,1),LARGE(F39:X39,2),LARGE(F39:X39,3),LARGE(F39:X39,4),LARGE(F39:X39,5),LARGE(F39:X39,6),LARGE(F39:X39,7)),IF(AI39=8,AVERAGE(LARGE(F39:X39,1),LARGE(F39:X39,2),LARGE(F39:X39,3),LARGE(F39:X39,4),LARGE(F39:X39,5),LARGE(F39:X39,6),LARGE(F39:X39,7),LARGE(F39:X39,8)),IF(AI39=9,AVERAGE(LARGE(F39:X39,1),LARGE(F39:X39,2),LARGE(F39:X39,3),LARGE(F39:X39,4),LARGE(F39:X39,5),LARGE(F39:X39,6),LARGE(F39:X39,7),LARGE(F39:X39,8),LARGE(F39:X39,9)),IF(AI39&gt;9,AVERAGE(LARGE(F39:X39,1),LARGE(F39:X39,2),LARGE(F39:X39,3),LARGE(F39:X39,4),LARGE(F39:X39,5),LARGE(F39:X39,6),LARGE(F39:X39,7),LARGE(F39:X39,8),LARGE(F39:X39,9),LARGE(F39:X39,10)))))))))))))</f>
        <v>13</v>
      </c>
      <c r="AK39" s="10"/>
      <c r="AL39" s="10"/>
      <c r="AM39" s="6">
        <f t="shared" ref="AM39:AM67" ca="1" si="134">SUMPRODUCT(LARGE(Y39:AC39,ROW(INDIRECT("1:"&amp;MIN(3,COUNT(Y39:AC39))))))</f>
        <v>15</v>
      </c>
      <c r="AN39" s="6"/>
      <c r="AO39" s="6">
        <f t="shared" si="85"/>
        <v>2</v>
      </c>
      <c r="AP39" s="6">
        <f>COUNT(F39:AC39)</f>
        <v>3</v>
      </c>
      <c r="AQ39" s="20" t="s">
        <v>6</v>
      </c>
      <c r="AR39" s="346">
        <v>36</v>
      </c>
      <c r="AS39" s="346">
        <v>35</v>
      </c>
      <c r="AT39" s="355">
        <f t="shared" si="129"/>
        <v>36.583333333333336</v>
      </c>
      <c r="AU39" s="201">
        <v>36.590000000000003</v>
      </c>
      <c r="AV39" s="192"/>
      <c r="AW39" s="160"/>
      <c r="AX39" s="180"/>
      <c r="AY39" s="165"/>
      <c r="AZ39" s="165"/>
      <c r="BA39" s="160"/>
      <c r="BB39" s="97"/>
      <c r="BC39" s="165"/>
      <c r="BD39" s="165"/>
      <c r="BE39" s="160"/>
      <c r="BF39" s="97">
        <f>BG39+BH39/60</f>
        <v>39.15</v>
      </c>
      <c r="BG39" s="165">
        <v>39</v>
      </c>
      <c r="BH39" s="165">
        <v>9</v>
      </c>
      <c r="BI39" s="215"/>
      <c r="BJ39" s="97"/>
      <c r="BK39" s="165"/>
      <c r="BL39" s="165"/>
      <c r="BM39" s="188"/>
      <c r="BN39" s="97"/>
      <c r="BO39" s="165"/>
      <c r="BP39" s="165"/>
      <c r="BQ39" s="182"/>
      <c r="BR39" s="97"/>
      <c r="BS39" s="165"/>
      <c r="BT39" s="165"/>
      <c r="BU39" s="182"/>
      <c r="BV39" s="207">
        <f t="shared" si="81"/>
        <v>0</v>
      </c>
      <c r="BW39" s="185"/>
      <c r="BX39" s="278"/>
      <c r="BY39" s="188" t="e">
        <f t="shared" si="87"/>
        <v>#DIV/0!</v>
      </c>
      <c r="BZ39" s="182" t="e">
        <f t="shared" si="88"/>
        <v>#DIV/0!</v>
      </c>
      <c r="CA39" s="249"/>
      <c r="CB39" s="234"/>
      <c r="CC39" s="242">
        <f t="shared" si="5"/>
        <v>0</v>
      </c>
      <c r="CD39" s="243">
        <f t="shared" si="89"/>
        <v>0</v>
      </c>
      <c r="CE39" s="236"/>
      <c r="CF39" s="249"/>
      <c r="CG39" s="234"/>
      <c r="CH39" s="242">
        <f t="shared" si="90"/>
        <v>0</v>
      </c>
      <c r="CI39" s="243">
        <f t="shared" si="91"/>
        <v>0</v>
      </c>
      <c r="CJ39" s="236"/>
      <c r="CK39" s="249"/>
      <c r="CL39" s="234"/>
      <c r="CM39" s="242">
        <f t="shared" si="92"/>
        <v>0</v>
      </c>
      <c r="CN39" s="243">
        <f t="shared" si="93"/>
        <v>0</v>
      </c>
      <c r="CO39" s="236"/>
      <c r="CP39" s="249">
        <v>39</v>
      </c>
      <c r="CQ39" s="234">
        <v>9</v>
      </c>
      <c r="CR39" s="242">
        <f t="shared" si="94"/>
        <v>39.15</v>
      </c>
      <c r="CS39" s="243">
        <f t="shared" si="95"/>
        <v>1.0701594533029612</v>
      </c>
      <c r="CT39" s="236">
        <v>12</v>
      </c>
      <c r="CU39" s="249"/>
      <c r="CV39" s="234"/>
      <c r="CW39" s="242">
        <f t="shared" si="96"/>
        <v>0</v>
      </c>
      <c r="CX39" s="243">
        <f t="shared" si="97"/>
        <v>0</v>
      </c>
      <c r="CY39" s="236"/>
      <c r="CZ39" s="249"/>
      <c r="DA39" s="234"/>
      <c r="DB39" s="242">
        <f t="shared" si="98"/>
        <v>0</v>
      </c>
      <c r="DC39" s="243">
        <f t="shared" si="42"/>
        <v>0</v>
      </c>
      <c r="DD39" s="236"/>
      <c r="DE39" s="382"/>
      <c r="DF39" s="249"/>
      <c r="DG39" s="234"/>
      <c r="DH39" s="242">
        <f t="shared" si="99"/>
        <v>0</v>
      </c>
      <c r="DI39" s="243">
        <f t="shared" si="43"/>
        <v>0</v>
      </c>
      <c r="DJ39" s="236"/>
      <c r="DK39" s="185"/>
      <c r="DL39" s="278"/>
      <c r="DM39" s="399"/>
      <c r="DN39" s="207">
        <f t="shared" si="44"/>
        <v>0</v>
      </c>
      <c r="DO39" s="243">
        <f t="shared" si="45"/>
        <v>0</v>
      </c>
      <c r="DP39" s="257"/>
      <c r="DQ39" s="188" t="e">
        <f t="shared" si="100"/>
        <v>#DIV/0!</v>
      </c>
      <c r="DR39" s="185"/>
      <c r="DS39" s="278"/>
      <c r="DT39" s="207">
        <f t="shared" si="131"/>
        <v>0</v>
      </c>
      <c r="DU39" s="243">
        <f t="shared" si="46"/>
        <v>0</v>
      </c>
      <c r="DV39" s="236"/>
      <c r="DW39" s="188" t="e">
        <f>#REF!/DH39</f>
        <v>#REF!</v>
      </c>
      <c r="DX39" s="182" t="e">
        <f>#REF!/DK39</f>
        <v>#REF!</v>
      </c>
      <c r="DY39" s="185"/>
      <c r="DZ39" s="278"/>
      <c r="EA39" s="207">
        <f t="shared" si="101"/>
        <v>0</v>
      </c>
      <c r="EB39" s="243">
        <f t="shared" si="19"/>
        <v>0</v>
      </c>
      <c r="EC39" s="236"/>
      <c r="ED39" s="188" t="e">
        <f t="shared" si="102"/>
        <v>#DIV/0!</v>
      </c>
      <c r="EE39" s="182" t="e">
        <f t="shared" si="103"/>
        <v>#DIV/0!</v>
      </c>
      <c r="EF39" s="185"/>
      <c r="EG39" s="278"/>
      <c r="EH39" s="207">
        <f t="shared" si="104"/>
        <v>0</v>
      </c>
      <c r="EI39" s="243">
        <f t="shared" si="47"/>
        <v>0</v>
      </c>
      <c r="EJ39" s="236"/>
      <c r="EK39" s="188" t="e">
        <f t="shared" si="105"/>
        <v>#DIV/0!</v>
      </c>
      <c r="EL39" s="182" t="e">
        <f t="shared" si="106"/>
        <v>#DIV/0!</v>
      </c>
      <c r="EM39" s="185"/>
      <c r="EN39" s="278"/>
      <c r="EO39" s="207">
        <f t="shared" si="107"/>
        <v>0</v>
      </c>
      <c r="EP39" s="243">
        <f t="shared" si="48"/>
        <v>0</v>
      </c>
      <c r="EQ39" s="236"/>
      <c r="ER39" s="188" t="e">
        <f t="shared" si="108"/>
        <v>#DIV/0!</v>
      </c>
      <c r="ES39" s="182" t="e">
        <f t="shared" si="109"/>
        <v>#DIV/0!</v>
      </c>
      <c r="ET39" s="185"/>
      <c r="EU39" s="278"/>
      <c r="EV39" s="207">
        <f t="shared" si="110"/>
        <v>0</v>
      </c>
      <c r="EW39" s="243">
        <f t="shared" si="49"/>
        <v>0</v>
      </c>
      <c r="EX39" s="236"/>
      <c r="EY39" s="188" t="e">
        <f t="shared" si="111"/>
        <v>#DIV/0!</v>
      </c>
      <c r="EZ39" s="182" t="e">
        <f t="shared" si="112"/>
        <v>#DIV/0!</v>
      </c>
      <c r="FA39" s="185"/>
      <c r="FB39" s="278"/>
      <c r="FC39" s="207">
        <f t="shared" si="113"/>
        <v>0</v>
      </c>
      <c r="FD39" s="243">
        <f t="shared" si="55"/>
        <v>0</v>
      </c>
      <c r="FE39" s="236"/>
      <c r="FF39" s="188" t="e">
        <f t="shared" si="114"/>
        <v>#DIV/0!</v>
      </c>
      <c r="FG39" s="182" t="e">
        <f t="shared" si="115"/>
        <v>#DIV/0!</v>
      </c>
      <c r="FH39" s="185"/>
      <c r="FI39" s="278"/>
      <c r="FJ39" s="207">
        <f t="shared" si="50"/>
        <v>0</v>
      </c>
      <c r="FK39" s="243">
        <f t="shared" si="64"/>
        <v>0</v>
      </c>
      <c r="FL39" s="236"/>
      <c r="FM39" s="185"/>
      <c r="FN39" s="278"/>
      <c r="FO39" s="207">
        <f t="shared" si="116"/>
        <v>0</v>
      </c>
      <c r="FP39" s="243">
        <f t="shared" si="52"/>
        <v>0</v>
      </c>
      <c r="FQ39" s="236"/>
      <c r="FR39" s="188" t="e">
        <f t="shared" si="117"/>
        <v>#DIV/0!</v>
      </c>
      <c r="FS39" s="182" t="e">
        <f t="shared" si="118"/>
        <v>#DIV/0!</v>
      </c>
      <c r="FT39" s="185">
        <v>34</v>
      </c>
      <c r="FU39" s="278">
        <v>51</v>
      </c>
      <c r="FV39" s="207">
        <f t="shared" si="119"/>
        <v>34.85</v>
      </c>
      <c r="FW39" s="243">
        <f t="shared" si="53"/>
        <v>0.95261958997722096</v>
      </c>
      <c r="FX39" s="257">
        <f t="shared" si="132"/>
        <v>2</v>
      </c>
      <c r="FY39" s="257">
        <v>14</v>
      </c>
      <c r="FZ39" s="188" t="e">
        <f t="shared" si="120"/>
        <v>#DIV/0!</v>
      </c>
      <c r="GA39" s="182" t="e">
        <f t="shared" si="121"/>
        <v>#DIV/0!</v>
      </c>
      <c r="GB39" s="185"/>
      <c r="GC39" s="278"/>
      <c r="GD39" s="207">
        <f t="shared" si="122"/>
        <v>0</v>
      </c>
      <c r="GE39" s="243">
        <f t="shared" si="27"/>
        <v>0</v>
      </c>
      <c r="GF39" s="236"/>
      <c r="GG39" s="188" t="e">
        <f t="shared" si="123"/>
        <v>#DIV/0!</v>
      </c>
      <c r="GH39" s="182">
        <f t="shared" si="124"/>
        <v>0</v>
      </c>
      <c r="GI39" s="185"/>
      <c r="GJ39" s="278"/>
      <c r="GK39" s="207">
        <f t="shared" si="125"/>
        <v>0</v>
      </c>
      <c r="GL39" s="243">
        <f t="shared" si="29"/>
        <v>0</v>
      </c>
      <c r="GM39" s="236"/>
      <c r="GN39" s="188">
        <f t="shared" si="126"/>
        <v>0</v>
      </c>
      <c r="GO39" s="182" t="e">
        <f t="shared" si="127"/>
        <v>#DIV/0!</v>
      </c>
      <c r="GQ39" s="388"/>
    </row>
    <row r="40" spans="1:199" ht="15.75" thickBot="1" x14ac:dyDescent="0.3">
      <c r="A40" s="51" t="s">
        <v>58</v>
      </c>
      <c r="B40" s="2" t="s">
        <v>105</v>
      </c>
      <c r="C40" s="2"/>
      <c r="D40" s="112"/>
      <c r="E40" s="2" t="s">
        <v>6</v>
      </c>
      <c r="F40" s="8">
        <v>9</v>
      </c>
      <c r="G40" s="8">
        <v>9</v>
      </c>
      <c r="H40" s="8">
        <v>14</v>
      </c>
      <c r="I40" s="8"/>
      <c r="J40" s="139"/>
      <c r="K40" s="8">
        <v>11</v>
      </c>
      <c r="L40" s="8"/>
      <c r="M40" s="8"/>
      <c r="N40" s="14">
        <f t="shared" si="30"/>
        <v>5</v>
      </c>
      <c r="O40" s="14" t="str">
        <f t="shared" si="31"/>
        <v/>
      </c>
      <c r="P40" s="14" t="str">
        <f t="shared" si="32"/>
        <v/>
      </c>
      <c r="Q40" s="14" t="str">
        <f t="shared" si="33"/>
        <v/>
      </c>
      <c r="R40" s="14" t="str">
        <f t="shared" si="34"/>
        <v/>
      </c>
      <c r="S40" s="14" t="str">
        <f t="shared" si="35"/>
        <v/>
      </c>
      <c r="T40" s="14" t="str">
        <f t="shared" si="36"/>
        <v/>
      </c>
      <c r="U40" s="14" t="str">
        <f t="shared" si="37"/>
        <v/>
      </c>
      <c r="V40" s="14">
        <f t="shared" si="128"/>
        <v>15</v>
      </c>
      <c r="W40" s="14" t="str">
        <f t="shared" si="39"/>
        <v/>
      </c>
      <c r="X40" s="14" t="str">
        <f t="shared" si="40"/>
        <v/>
      </c>
      <c r="Y40" s="14"/>
      <c r="Z40" s="14">
        <f>$AT$1</f>
        <v>15</v>
      </c>
      <c r="AA40" s="14">
        <f>$AT$1</f>
        <v>15</v>
      </c>
      <c r="AB40" s="14"/>
      <c r="AC40" s="14">
        <f>$AT$1</f>
        <v>15</v>
      </c>
      <c r="AD40" s="172">
        <f t="shared" si="133"/>
        <v>36</v>
      </c>
      <c r="AE40" s="54">
        <f t="shared" ca="1" si="86"/>
        <v>63</v>
      </c>
      <c r="AF40" s="1"/>
      <c r="AG40" s="27" t="str">
        <f>CONCATENATE(TRUNC(AH40),"m ",FIXED(((AH40)-TRUNC(AH40))*60,0),"s")</f>
        <v>36m 47s</v>
      </c>
      <c r="AH40" s="27">
        <v>36.78</v>
      </c>
      <c r="AI40" s="27">
        <f>COUNT(F40:X40)</f>
        <v>6</v>
      </c>
      <c r="AJ40" s="28">
        <f>IF(AI40=0,0,IF(AI40=1,AVERAGE(LARGE(F40:X40,1)),IF(AI40=2,AVERAGE(LARGE(F40:X40,1),LARGE(F40:X40,2)),IF(AI40=3,AVERAGE(LARGE(F40:X40,1),LARGE(F40:X40,2),LARGE(F40:X40,3)),IF(AI40=4,AVERAGE(LARGE(F40:X40,1),LARGE(F40:X40,2),LARGE(F40:X40,3),LARGE(F40:X40,4)),IF(AI40=5,AVERAGE(LARGE(F40:X40,1),LARGE(F40:X40,2),LARGE(F40:X40,3),LARGE(F40:X40,4),LARGE(F40:X40,5)),IF(AI40=6,AVERAGE(LARGE(F40:X40,1),LARGE(F40:X40,2),LARGE(F40:X40,3),LARGE(F40:X40,4),LARGE(F40:X40,5),LARGE(F40:X40,6)),IF(AI40=7,AVERAGE(LARGE(F40:X40,1),LARGE(F40:X40,2),LARGE(F40:X40,3),LARGE(F40:X40,4),LARGE(F40:X40,5),LARGE(F40:X40,6),LARGE(F40:X40,7)),IF(AI40=8,AVERAGE(LARGE(F40:X40,1),LARGE(F40:X40,2),LARGE(F40:X40,3),LARGE(F40:X40,4),LARGE(F40:X40,5),LARGE(F40:X40,6),LARGE(F40:X40,7),LARGE(F40:X40,8)),IF(AI40=9,AVERAGE(LARGE(F40:X40,1),LARGE(F40:X40,2),LARGE(F40:X40,3),LARGE(F40:X40,4),LARGE(F40:X40,5),LARGE(F40:X40,6),LARGE(F40:X40,7),LARGE(F40:X40,8),LARGE(F40:X40,9)),IF(AI40&gt;9,AVERAGE(LARGE(F40:X40,1),LARGE(F40:X40,2),LARGE(F40:X40,3),LARGE(F40:X40,4),LARGE(F40:X40,5),LARGE(F40:X40,6),LARGE(F40:X40,7),LARGE(F40:X40,8),LARGE(F40:X40,9),LARGE(F40:X40,10)))))))))))))</f>
        <v>10.5</v>
      </c>
      <c r="AK40" s="1"/>
      <c r="AL40" s="1"/>
      <c r="AM40" s="6">
        <f t="shared" ca="1" si="134"/>
        <v>45</v>
      </c>
      <c r="AN40" s="6">
        <f>AC40+AA40+Z40+V40+H40+K40+G40+F40+N40</f>
        <v>108</v>
      </c>
      <c r="AO40" s="6">
        <f t="shared" si="85"/>
        <v>6</v>
      </c>
      <c r="AP40" s="6">
        <f>COUNT(F40:AC40)</f>
        <v>9</v>
      </c>
      <c r="AQ40" s="20" t="s">
        <v>6</v>
      </c>
      <c r="AR40" s="345">
        <v>49</v>
      </c>
      <c r="AS40" s="345">
        <v>39</v>
      </c>
      <c r="AT40" s="335">
        <v>49.65</v>
      </c>
      <c r="AU40" s="97">
        <f t="shared" si="56"/>
        <v>49.65</v>
      </c>
      <c r="AV40" s="193">
        <v>49</v>
      </c>
      <c r="AW40" s="160">
        <v>39</v>
      </c>
      <c r="AX40" s="180">
        <f t="shared" si="84"/>
        <v>57.983333333333334</v>
      </c>
      <c r="AY40" s="165">
        <v>57</v>
      </c>
      <c r="AZ40" s="165">
        <v>59</v>
      </c>
      <c r="BA40" s="160"/>
      <c r="BB40" s="97">
        <f t="shared" si="82"/>
        <v>38.983333333333334</v>
      </c>
      <c r="BC40" s="165">
        <v>38</v>
      </c>
      <c r="BD40" s="165">
        <v>59</v>
      </c>
      <c r="BE40" s="160"/>
      <c r="BF40" s="97"/>
      <c r="BG40" s="165"/>
      <c r="BH40" s="165"/>
      <c r="BI40" s="160"/>
      <c r="BJ40" s="97"/>
      <c r="BK40" s="165"/>
      <c r="BL40" s="165"/>
      <c r="BM40" s="160"/>
      <c r="BN40" s="97">
        <f>BO40+BP40/60</f>
        <v>42.766666666666666</v>
      </c>
      <c r="BO40" s="165">
        <v>42</v>
      </c>
      <c r="BP40" s="165">
        <v>46</v>
      </c>
      <c r="BQ40" s="182"/>
      <c r="BR40" s="97"/>
      <c r="BS40" s="165"/>
      <c r="BT40" s="165"/>
      <c r="BU40" s="182"/>
      <c r="BV40" s="207">
        <f t="shared" si="81"/>
        <v>0</v>
      </c>
      <c r="BW40" s="185"/>
      <c r="BX40" s="278"/>
      <c r="BY40" s="188">
        <f t="shared" si="87"/>
        <v>0</v>
      </c>
      <c r="BZ40" s="182" t="e">
        <f t="shared" si="88"/>
        <v>#DIV/0!</v>
      </c>
      <c r="CA40" s="249"/>
      <c r="CB40" s="234"/>
      <c r="CC40" s="242">
        <f t="shared" si="5"/>
        <v>0</v>
      </c>
      <c r="CD40" s="243">
        <f t="shared" si="89"/>
        <v>0</v>
      </c>
      <c r="CE40" s="236">
        <v>9</v>
      </c>
      <c r="CF40" s="249">
        <v>57</v>
      </c>
      <c r="CG40" s="234">
        <v>59</v>
      </c>
      <c r="CH40" s="242">
        <f t="shared" si="90"/>
        <v>57.983333333333334</v>
      </c>
      <c r="CI40" s="243">
        <f t="shared" si="91"/>
        <v>1.1678415575696544</v>
      </c>
      <c r="CJ40" s="236">
        <v>9</v>
      </c>
      <c r="CK40" s="249">
        <v>38</v>
      </c>
      <c r="CL40" s="234">
        <v>59</v>
      </c>
      <c r="CM40" s="242">
        <f t="shared" si="92"/>
        <v>38.983333333333334</v>
      </c>
      <c r="CN40" s="243">
        <f t="shared" si="93"/>
        <v>0.78516280631084256</v>
      </c>
      <c r="CO40" s="236">
        <v>14</v>
      </c>
      <c r="CP40" s="249"/>
      <c r="CQ40" s="234"/>
      <c r="CR40" s="242">
        <f t="shared" si="94"/>
        <v>0</v>
      </c>
      <c r="CS40" s="243">
        <f t="shared" si="95"/>
        <v>0</v>
      </c>
      <c r="CT40" s="236"/>
      <c r="CU40" s="249"/>
      <c r="CV40" s="234"/>
      <c r="CW40" s="242">
        <f t="shared" si="96"/>
        <v>0</v>
      </c>
      <c r="CX40" s="243">
        <f t="shared" si="97"/>
        <v>0</v>
      </c>
      <c r="CY40" s="236"/>
      <c r="CZ40" s="249">
        <v>42</v>
      </c>
      <c r="DA40" s="234">
        <v>46</v>
      </c>
      <c r="DB40" s="242">
        <f t="shared" si="98"/>
        <v>42.766666666666666</v>
      </c>
      <c r="DC40" s="243">
        <f t="shared" si="42"/>
        <v>0.86136287344746565</v>
      </c>
      <c r="DD40" s="236">
        <v>11</v>
      </c>
      <c r="DE40" s="382">
        <f>DB40/AT40</f>
        <v>0.86136287344746565</v>
      </c>
      <c r="DF40" s="249"/>
      <c r="DG40" s="234"/>
      <c r="DH40" s="242">
        <f t="shared" si="99"/>
        <v>0</v>
      </c>
      <c r="DI40" s="243">
        <f t="shared" si="43"/>
        <v>0</v>
      </c>
      <c r="DJ40" s="236"/>
      <c r="DK40" s="185"/>
      <c r="DL40" s="278"/>
      <c r="DM40" s="399"/>
      <c r="DN40" s="207">
        <f t="shared" si="44"/>
        <v>0</v>
      </c>
      <c r="DO40" s="243">
        <f t="shared" si="45"/>
        <v>0</v>
      </c>
      <c r="DP40" s="257"/>
      <c r="DQ40" s="188">
        <f t="shared" si="100"/>
        <v>0</v>
      </c>
      <c r="DR40" s="185">
        <v>39</v>
      </c>
      <c r="DS40" s="185">
        <v>20</v>
      </c>
      <c r="DT40" s="207">
        <f t="shared" si="131"/>
        <v>39.333333333333336</v>
      </c>
      <c r="DU40" s="243">
        <f t="shared" si="46"/>
        <v>0.79221215172876813</v>
      </c>
      <c r="DV40" s="236">
        <v>5</v>
      </c>
      <c r="DW40" s="188" t="e">
        <f>#REF!/DH40</f>
        <v>#REF!</v>
      </c>
      <c r="DX40" s="182" t="e">
        <f>#REF!/DK40</f>
        <v>#REF!</v>
      </c>
      <c r="DY40" s="185"/>
      <c r="DZ40" s="185"/>
      <c r="EA40" s="207">
        <f t="shared" si="101"/>
        <v>0</v>
      </c>
      <c r="EB40" s="243">
        <f t="shared" si="19"/>
        <v>0</v>
      </c>
      <c r="EC40" s="236"/>
      <c r="ED40" s="188" t="e">
        <f t="shared" si="102"/>
        <v>#DIV/0!</v>
      </c>
      <c r="EE40" s="182">
        <f t="shared" si="103"/>
        <v>0</v>
      </c>
      <c r="EF40" s="185"/>
      <c r="EG40" s="185"/>
      <c r="EH40" s="207">
        <f t="shared" si="104"/>
        <v>0</v>
      </c>
      <c r="EI40" s="243">
        <f t="shared" si="47"/>
        <v>0</v>
      </c>
      <c r="EJ40" s="236"/>
      <c r="EK40" s="188">
        <f t="shared" si="105"/>
        <v>0</v>
      </c>
      <c r="EL40" s="182" t="e">
        <f t="shared" si="106"/>
        <v>#DIV/0!</v>
      </c>
      <c r="EM40" s="185"/>
      <c r="EN40" s="185"/>
      <c r="EO40" s="207">
        <f t="shared" si="107"/>
        <v>0</v>
      </c>
      <c r="EP40" s="243">
        <f t="shared" si="48"/>
        <v>0</v>
      </c>
      <c r="EQ40" s="236"/>
      <c r="ER40" s="188" t="e">
        <f t="shared" si="108"/>
        <v>#DIV/0!</v>
      </c>
      <c r="ES40" s="182" t="e">
        <f t="shared" si="109"/>
        <v>#DIV/0!</v>
      </c>
      <c r="ET40" s="185"/>
      <c r="EU40" s="185"/>
      <c r="EV40" s="207">
        <f t="shared" si="110"/>
        <v>0</v>
      </c>
      <c r="EW40" s="243">
        <f t="shared" si="49"/>
        <v>0</v>
      </c>
      <c r="EX40" s="236"/>
      <c r="EY40" s="188" t="e">
        <f t="shared" si="111"/>
        <v>#DIV/0!</v>
      </c>
      <c r="EZ40" s="182" t="e">
        <f t="shared" si="112"/>
        <v>#DIV/0!</v>
      </c>
      <c r="FA40" s="185"/>
      <c r="FB40" s="185"/>
      <c r="FC40" s="207">
        <f t="shared" si="113"/>
        <v>0</v>
      </c>
      <c r="FD40" s="243">
        <f t="shared" si="55"/>
        <v>0</v>
      </c>
      <c r="FE40" s="236"/>
      <c r="FF40" s="188" t="e">
        <f t="shared" si="114"/>
        <v>#DIV/0!</v>
      </c>
      <c r="FG40" s="182" t="e">
        <f t="shared" si="115"/>
        <v>#DIV/0!</v>
      </c>
      <c r="FH40" s="185"/>
      <c r="FI40" s="185"/>
      <c r="FJ40" s="207">
        <f t="shared" si="50"/>
        <v>0</v>
      </c>
      <c r="FK40" s="243">
        <f t="shared" si="64"/>
        <v>0</v>
      </c>
      <c r="FL40" s="236"/>
      <c r="FM40" s="185"/>
      <c r="FN40" s="185"/>
      <c r="FO40" s="207">
        <f t="shared" si="116"/>
        <v>0</v>
      </c>
      <c r="FP40" s="243">
        <f t="shared" si="52"/>
        <v>0</v>
      </c>
      <c r="FQ40" s="236"/>
      <c r="FR40" s="188" t="e">
        <f t="shared" si="117"/>
        <v>#DIV/0!</v>
      </c>
      <c r="FS40" s="182" t="e">
        <f t="shared" si="118"/>
        <v>#DIV/0!</v>
      </c>
      <c r="FT40" s="185">
        <v>49</v>
      </c>
      <c r="FU40" s="185">
        <v>1</v>
      </c>
      <c r="FV40" s="207">
        <f t="shared" si="119"/>
        <v>49.016666666666666</v>
      </c>
      <c r="FW40" s="243">
        <f t="shared" si="53"/>
        <v>0.98724404162470625</v>
      </c>
      <c r="FX40" s="257">
        <f t="shared" si="132"/>
        <v>1</v>
      </c>
      <c r="FY40" s="257">
        <v>15</v>
      </c>
      <c r="FZ40" s="188" t="e">
        <f t="shared" si="120"/>
        <v>#DIV/0!</v>
      </c>
      <c r="GA40" s="182" t="e">
        <f t="shared" si="121"/>
        <v>#DIV/0!</v>
      </c>
      <c r="GB40" s="185"/>
      <c r="GC40" s="185"/>
      <c r="GD40" s="207">
        <f t="shared" si="122"/>
        <v>0</v>
      </c>
      <c r="GE40" s="243">
        <f t="shared" si="27"/>
        <v>0</v>
      </c>
      <c r="GF40" s="236"/>
      <c r="GG40" s="188" t="e">
        <f t="shared" si="123"/>
        <v>#DIV/0!</v>
      </c>
      <c r="GH40" s="182">
        <f t="shared" si="124"/>
        <v>0</v>
      </c>
      <c r="GI40" s="185"/>
      <c r="GJ40" s="185"/>
      <c r="GK40" s="207">
        <f t="shared" si="125"/>
        <v>0</v>
      </c>
      <c r="GL40" s="243">
        <f t="shared" si="29"/>
        <v>0</v>
      </c>
      <c r="GM40" s="236"/>
      <c r="GN40" s="188">
        <f t="shared" si="126"/>
        <v>0</v>
      </c>
      <c r="GO40" s="182" t="e">
        <f t="shared" si="127"/>
        <v>#DIV/0!</v>
      </c>
      <c r="GQ40" s="388"/>
    </row>
    <row r="41" spans="1:199" ht="15.75" thickBot="1" x14ac:dyDescent="0.3">
      <c r="A41" s="51" t="s">
        <v>79</v>
      </c>
      <c r="B41" s="2" t="s">
        <v>109</v>
      </c>
      <c r="C41" s="2"/>
      <c r="D41" s="112"/>
      <c r="E41" s="2" t="s">
        <v>6</v>
      </c>
      <c r="F41" s="8"/>
      <c r="G41" s="8"/>
      <c r="H41" s="8"/>
      <c r="I41" s="8"/>
      <c r="J41" s="8"/>
      <c r="K41" s="8"/>
      <c r="L41" s="8"/>
      <c r="M41" s="8"/>
      <c r="N41" s="14" t="str">
        <f t="shared" si="30"/>
        <v/>
      </c>
      <c r="O41" s="14" t="str">
        <f t="shared" si="31"/>
        <v/>
      </c>
      <c r="P41" s="14" t="str">
        <f t="shared" si="32"/>
        <v/>
      </c>
      <c r="Q41" s="14" t="str">
        <f t="shared" si="33"/>
        <v/>
      </c>
      <c r="R41" s="14" t="str">
        <f t="shared" si="34"/>
        <v/>
      </c>
      <c r="S41" s="14">
        <f t="shared" si="35"/>
        <v>10</v>
      </c>
      <c r="T41" s="14" t="str">
        <f t="shared" si="36"/>
        <v/>
      </c>
      <c r="U41" s="14" t="str">
        <f t="shared" si="37"/>
        <v/>
      </c>
      <c r="V41" s="14" t="str">
        <f t="shared" si="128"/>
        <v/>
      </c>
      <c r="W41" s="14" t="str">
        <f t="shared" si="39"/>
        <v/>
      </c>
      <c r="X41" s="14" t="str">
        <f t="shared" si="40"/>
        <v/>
      </c>
      <c r="Y41" s="8"/>
      <c r="Z41" s="8"/>
      <c r="AA41" s="298"/>
      <c r="AB41" s="298"/>
      <c r="AC41" s="298"/>
      <c r="AD41" s="172">
        <f t="shared" si="133"/>
        <v>0</v>
      </c>
      <c r="AE41" s="54">
        <f t="shared" ca="1" si="86"/>
        <v>10</v>
      </c>
      <c r="AF41" s="1"/>
      <c r="AG41" s="27"/>
      <c r="AH41" s="30"/>
      <c r="AI41" s="27"/>
      <c r="AJ41" s="28"/>
      <c r="AK41" s="1"/>
      <c r="AL41" s="1"/>
      <c r="AM41" s="6" t="e">
        <f t="shared" ca="1" si="134"/>
        <v>#REF!</v>
      </c>
      <c r="AN41" s="6"/>
      <c r="AO41" s="6">
        <f t="shared" si="85"/>
        <v>1</v>
      </c>
      <c r="AP41" s="6">
        <f>COUNT(F41:AC41)</f>
        <v>1</v>
      </c>
      <c r="AQ41" s="20" t="s">
        <v>6</v>
      </c>
      <c r="AR41" s="345"/>
      <c r="AS41" s="345"/>
      <c r="AT41" s="335">
        <f>DN41/DQ35/DE35</f>
        <v>49.873492380914314</v>
      </c>
      <c r="AU41" s="97"/>
      <c r="AV41" s="193"/>
      <c r="AW41" s="160"/>
      <c r="AX41" s="180"/>
      <c r="AY41" s="165"/>
      <c r="AZ41" s="165"/>
      <c r="BA41" s="181"/>
      <c r="BB41" s="97"/>
      <c r="BC41" s="165"/>
      <c r="BD41" s="165"/>
      <c r="BE41" s="181"/>
      <c r="BF41" s="97"/>
      <c r="BG41" s="165"/>
      <c r="BH41" s="165"/>
      <c r="BI41" s="181"/>
      <c r="BJ41" s="97"/>
      <c r="BK41" s="165"/>
      <c r="BL41" s="165"/>
      <c r="BM41" s="181"/>
      <c r="BN41" s="97"/>
      <c r="BO41" s="165"/>
      <c r="BP41" s="165"/>
      <c r="BQ41" s="222"/>
      <c r="BR41" s="97"/>
      <c r="BS41" s="165"/>
      <c r="BT41" s="165"/>
      <c r="BU41" s="222"/>
      <c r="BV41" s="207">
        <f t="shared" si="81"/>
        <v>124.18333333333334</v>
      </c>
      <c r="BW41" s="185">
        <v>124</v>
      </c>
      <c r="BX41" s="278">
        <v>11</v>
      </c>
      <c r="BY41" s="188" t="e">
        <f t="shared" si="87"/>
        <v>#DIV/0!</v>
      </c>
      <c r="BZ41" s="182" t="e">
        <f t="shared" si="88"/>
        <v>#DIV/0!</v>
      </c>
      <c r="CA41" s="249"/>
      <c r="CB41" s="234"/>
      <c r="CC41" s="242">
        <f t="shared" si="5"/>
        <v>0</v>
      </c>
      <c r="CD41" s="243">
        <f t="shared" si="89"/>
        <v>0</v>
      </c>
      <c r="CE41" s="236"/>
      <c r="CF41" s="249"/>
      <c r="CG41" s="234"/>
      <c r="CH41" s="242">
        <f t="shared" si="90"/>
        <v>0</v>
      </c>
      <c r="CI41" s="243">
        <f t="shared" si="91"/>
        <v>0</v>
      </c>
      <c r="CJ41" s="236"/>
      <c r="CK41" s="249"/>
      <c r="CL41" s="234"/>
      <c r="CM41" s="242">
        <f t="shared" si="92"/>
        <v>0</v>
      </c>
      <c r="CN41" s="243">
        <f t="shared" si="93"/>
        <v>0</v>
      </c>
      <c r="CO41" s="236"/>
      <c r="CP41" s="249"/>
      <c r="CQ41" s="234"/>
      <c r="CR41" s="242">
        <f t="shared" si="94"/>
        <v>0</v>
      </c>
      <c r="CS41" s="243">
        <f t="shared" si="95"/>
        <v>0</v>
      </c>
      <c r="CT41" s="236"/>
      <c r="CU41" s="249"/>
      <c r="CV41" s="234"/>
      <c r="CW41" s="242">
        <f t="shared" si="96"/>
        <v>0</v>
      </c>
      <c r="CX41" s="243">
        <f t="shared" si="97"/>
        <v>0</v>
      </c>
      <c r="CY41" s="236"/>
      <c r="CZ41" s="249"/>
      <c r="DA41" s="234"/>
      <c r="DB41" s="242">
        <f t="shared" si="98"/>
        <v>0</v>
      </c>
      <c r="DC41" s="243">
        <f t="shared" si="42"/>
        <v>0</v>
      </c>
      <c r="DD41" s="236"/>
      <c r="DE41" s="382"/>
      <c r="DF41" s="249"/>
      <c r="DG41" s="234"/>
      <c r="DH41" s="242">
        <f t="shared" si="99"/>
        <v>0</v>
      </c>
      <c r="DI41" s="243">
        <f t="shared" si="43"/>
        <v>0</v>
      </c>
      <c r="DJ41" s="236"/>
      <c r="DK41" s="185">
        <v>124</v>
      </c>
      <c r="DL41" s="278">
        <v>11</v>
      </c>
      <c r="DM41" s="399"/>
      <c r="DN41" s="207">
        <f t="shared" si="44"/>
        <v>124.18333333333334</v>
      </c>
      <c r="DO41" s="243">
        <f t="shared" si="45"/>
        <v>2.4899666617462719</v>
      </c>
      <c r="DP41" s="257">
        <v>15</v>
      </c>
      <c r="DQ41" s="188" t="e">
        <f t="shared" si="100"/>
        <v>#DIV/0!</v>
      </c>
      <c r="DR41" s="185"/>
      <c r="DS41" s="185"/>
      <c r="DT41" s="207">
        <f t="shared" si="131"/>
        <v>0</v>
      </c>
      <c r="DU41" s="243">
        <f t="shared" si="46"/>
        <v>0</v>
      </c>
      <c r="DV41" s="236"/>
      <c r="DW41" s="188" t="e">
        <f>#REF!/DH41</f>
        <v>#REF!</v>
      </c>
      <c r="DX41" s="182" t="e">
        <f>#REF!/DK41</f>
        <v>#REF!</v>
      </c>
      <c r="DY41" s="185"/>
      <c r="DZ41" s="185"/>
      <c r="EA41" s="207">
        <f t="shared" si="101"/>
        <v>0</v>
      </c>
      <c r="EB41" s="243">
        <f t="shared" si="19"/>
        <v>0</v>
      </c>
      <c r="EC41" s="236"/>
      <c r="ED41" s="188">
        <f t="shared" si="102"/>
        <v>0</v>
      </c>
      <c r="EE41" s="182" t="e">
        <f t="shared" si="103"/>
        <v>#DIV/0!</v>
      </c>
      <c r="EF41" s="185"/>
      <c r="EG41" s="185"/>
      <c r="EH41" s="207">
        <f t="shared" si="104"/>
        <v>0</v>
      </c>
      <c r="EI41" s="243">
        <f t="shared" si="47"/>
        <v>0</v>
      </c>
      <c r="EJ41" s="236"/>
      <c r="EK41" s="188" t="e">
        <f t="shared" si="105"/>
        <v>#DIV/0!</v>
      </c>
      <c r="EL41" s="182" t="e">
        <f t="shared" si="106"/>
        <v>#DIV/0!</v>
      </c>
      <c r="EM41" s="185"/>
      <c r="EN41" s="185"/>
      <c r="EO41" s="207">
        <f t="shared" si="107"/>
        <v>0</v>
      </c>
      <c r="EP41" s="243">
        <f t="shared" si="48"/>
        <v>0</v>
      </c>
      <c r="EQ41" s="236"/>
      <c r="ER41" s="188" t="e">
        <f t="shared" si="108"/>
        <v>#DIV/0!</v>
      </c>
      <c r="ES41" s="182" t="e">
        <f t="shared" si="109"/>
        <v>#DIV/0!</v>
      </c>
      <c r="ET41" s="185"/>
      <c r="EU41" s="185"/>
      <c r="EV41" s="207">
        <f t="shared" si="110"/>
        <v>0</v>
      </c>
      <c r="EW41" s="243">
        <f t="shared" si="49"/>
        <v>0</v>
      </c>
      <c r="EX41" s="236"/>
      <c r="EY41" s="188" t="e">
        <f t="shared" si="111"/>
        <v>#DIV/0!</v>
      </c>
      <c r="EZ41" s="182" t="e">
        <f t="shared" si="112"/>
        <v>#DIV/0!</v>
      </c>
      <c r="FA41" s="185">
        <v>44</v>
      </c>
      <c r="FB41" s="185">
        <v>44</v>
      </c>
      <c r="FC41" s="207">
        <f t="shared" si="113"/>
        <v>44.733333333333334</v>
      </c>
      <c r="FD41" s="243">
        <f t="shared" si="55"/>
        <v>0.89693605155375034</v>
      </c>
      <c r="FE41" s="236">
        <v>10</v>
      </c>
      <c r="FF41" s="188" t="e">
        <f t="shared" si="114"/>
        <v>#DIV/0!</v>
      </c>
      <c r="FG41" s="182" t="e">
        <f t="shared" si="115"/>
        <v>#DIV/0!</v>
      </c>
      <c r="FH41" s="185"/>
      <c r="FI41" s="185"/>
      <c r="FJ41" s="207">
        <f t="shared" si="50"/>
        <v>0</v>
      </c>
      <c r="FK41" s="243">
        <f t="shared" si="64"/>
        <v>0</v>
      </c>
      <c r="FL41" s="236"/>
      <c r="FM41" s="185"/>
      <c r="FN41" s="185"/>
      <c r="FO41" s="207">
        <f t="shared" si="116"/>
        <v>0</v>
      </c>
      <c r="FP41" s="243">
        <f t="shared" si="52"/>
        <v>0</v>
      </c>
      <c r="FQ41" s="236"/>
      <c r="FR41" s="188">
        <f t="shared" si="117"/>
        <v>0</v>
      </c>
      <c r="FS41" s="182" t="e">
        <f t="shared" si="118"/>
        <v>#DIV/0!</v>
      </c>
      <c r="FT41" s="185"/>
      <c r="FU41" s="185"/>
      <c r="FV41" s="207">
        <f t="shared" si="119"/>
        <v>0</v>
      </c>
      <c r="FW41" s="243">
        <f t="shared" si="53"/>
        <v>0</v>
      </c>
      <c r="FX41" s="257">
        <f t="shared" si="132"/>
        <v>10</v>
      </c>
      <c r="FY41" s="257"/>
      <c r="FZ41" s="188" t="e">
        <f t="shared" si="120"/>
        <v>#DIV/0!</v>
      </c>
      <c r="GA41" s="182" t="e">
        <f t="shared" si="121"/>
        <v>#DIV/0!</v>
      </c>
      <c r="GB41" s="185"/>
      <c r="GC41" s="185"/>
      <c r="GD41" s="207">
        <f t="shared" si="122"/>
        <v>0</v>
      </c>
      <c r="GE41" s="243">
        <f t="shared" si="27"/>
        <v>0</v>
      </c>
      <c r="GF41" s="236"/>
      <c r="GG41" s="188" t="e">
        <f t="shared" si="123"/>
        <v>#DIV/0!</v>
      </c>
      <c r="GH41" s="182" t="e">
        <f t="shared" si="124"/>
        <v>#DIV/0!</v>
      </c>
      <c r="GI41" s="185"/>
      <c r="GJ41" s="185"/>
      <c r="GK41" s="207">
        <f t="shared" si="125"/>
        <v>0</v>
      </c>
      <c r="GL41" s="243">
        <f t="shared" si="29"/>
        <v>0</v>
      </c>
      <c r="GM41" s="236"/>
      <c r="GN41" s="188" t="e">
        <f t="shared" si="126"/>
        <v>#DIV/0!</v>
      </c>
      <c r="GO41" s="182" t="e">
        <f t="shared" si="127"/>
        <v>#DIV/0!</v>
      </c>
    </row>
    <row r="42" spans="1:199" ht="15.75" thickBot="1" x14ac:dyDescent="0.3">
      <c r="A42" s="403" t="s">
        <v>44</v>
      </c>
      <c r="B42" s="139" t="s">
        <v>101</v>
      </c>
      <c r="C42" s="139"/>
      <c r="D42" s="139"/>
      <c r="E42" s="139" t="s">
        <v>6</v>
      </c>
      <c r="F42" s="139">
        <v>12</v>
      </c>
      <c r="G42" s="139">
        <v>10</v>
      </c>
      <c r="H42" s="139">
        <v>8</v>
      </c>
      <c r="I42" s="139"/>
      <c r="J42" s="139">
        <v>10</v>
      </c>
      <c r="K42" s="139">
        <v>8</v>
      </c>
      <c r="L42" s="139"/>
      <c r="M42" s="139"/>
      <c r="N42" s="138">
        <f t="shared" si="30"/>
        <v>13</v>
      </c>
      <c r="O42" s="138" t="str">
        <f t="shared" si="31"/>
        <v/>
      </c>
      <c r="P42" s="138" t="str">
        <f t="shared" si="32"/>
        <v/>
      </c>
      <c r="Q42" s="138">
        <f t="shared" si="33"/>
        <v>14</v>
      </c>
      <c r="R42" s="138" t="str">
        <f t="shared" si="34"/>
        <v/>
      </c>
      <c r="S42" s="138">
        <f t="shared" si="35"/>
        <v>13</v>
      </c>
      <c r="T42" s="138" t="str">
        <f t="shared" si="36"/>
        <v/>
      </c>
      <c r="U42" s="138" t="str">
        <f t="shared" si="37"/>
        <v/>
      </c>
      <c r="V42" s="138">
        <f t="shared" si="128"/>
        <v>12</v>
      </c>
      <c r="W42" s="138">
        <f t="shared" si="39"/>
        <v>14</v>
      </c>
      <c r="X42" s="138">
        <f t="shared" si="40"/>
        <v>13</v>
      </c>
      <c r="Y42" s="138"/>
      <c r="Z42" s="138">
        <f>$AT$1</f>
        <v>15</v>
      </c>
      <c r="AA42" s="138"/>
      <c r="AB42" s="138">
        <f>$AT$1</f>
        <v>15</v>
      </c>
      <c r="AC42" s="405"/>
      <c r="AD42" s="406">
        <f t="shared" si="133"/>
        <v>30</v>
      </c>
      <c r="AE42" s="407">
        <f t="shared" ca="1" si="86"/>
        <v>119</v>
      </c>
      <c r="AF42" s="408"/>
      <c r="AG42" s="409"/>
      <c r="AH42" s="409"/>
      <c r="AI42" s="409">
        <f>COUNT(F42:X42)</f>
        <v>11</v>
      </c>
      <c r="AJ42" s="410">
        <f>IF(AI42=0,0,IF(AI42=1,AVERAGE(LARGE(F42:X42,1)),IF(AI42=2,AVERAGE(LARGE(F42:X42,1),LARGE(F42:X42,2)),IF(AI42=3,AVERAGE(LARGE(F42:X42,1),LARGE(F42:X42,2),LARGE(F42:X42,3)),IF(AI42=4,AVERAGE(LARGE(F42:X42,1),LARGE(F42:X42,2),LARGE(F42:X42,3),LARGE(F42:X42,4)),IF(AI42=5,AVERAGE(LARGE(F42:X42,1),LARGE(F42:X42,2),LARGE(F42:X42,3),LARGE(F42:X42,4),LARGE(F42:X42,5)),IF(AI42=6,AVERAGE(LARGE(F42:X42,1),LARGE(F42:X42,2),LARGE(F42:X42,3),LARGE(F42:X42,4),LARGE(F42:X42,5),LARGE(F42:X42,6)),IF(AI42=7,AVERAGE(LARGE(F42:X42,1),LARGE(F42:X42,2),LARGE(F42:X42,3),LARGE(F42:X42,4),LARGE(F42:X42,5),LARGE(F42:X42,6),LARGE(F42:X42,7)),IF(AI42=8,AVERAGE(LARGE(F42:X42,1),LARGE(F42:X42,2),LARGE(F42:X42,3),LARGE(F42:X42,4),LARGE(F42:X42,5),LARGE(F42:X42,6),LARGE(F42:X42,7),LARGE(F42:X42,8)),IF(AI42=9,AVERAGE(LARGE(F42:X42,1),LARGE(F42:X42,2),LARGE(F42:X42,3),LARGE(F42:X42,4),LARGE(F42:X42,5),LARGE(F42:X42,6),LARGE(F42:X42,7),LARGE(F42:X42,8),LARGE(F42:X42,9)),IF(AI42&gt;9,AVERAGE(LARGE(F42:X42,1),LARGE(F42:X42,2),LARGE(F42:X42,3),LARGE(F42:X42,4),LARGE(F42:X42,5),LARGE(F42:X42,6),LARGE(F42:X42,7),LARGE(F42:X42,8),LARGE(F42:X42,9),LARGE(F42:X42,10)))))))))))))</f>
        <v>11.9</v>
      </c>
      <c r="AK42" s="408"/>
      <c r="AL42" s="408"/>
      <c r="AM42" s="408">
        <f t="shared" ca="1" si="134"/>
        <v>30</v>
      </c>
      <c r="AN42" s="416">
        <f>SUM(F42:AC42)-H42-K42-J42</f>
        <v>131</v>
      </c>
      <c r="AO42" s="6">
        <f t="shared" si="85"/>
        <v>11</v>
      </c>
      <c r="AP42" s="6">
        <f>COUNT(F42:AC42)</f>
        <v>13</v>
      </c>
      <c r="AQ42" s="20" t="s">
        <v>6</v>
      </c>
      <c r="AR42" s="345">
        <v>38</v>
      </c>
      <c r="AS42" s="345">
        <v>29</v>
      </c>
      <c r="AT42" s="335">
        <f t="shared" si="129"/>
        <v>38.483333333333334</v>
      </c>
      <c r="AU42" s="97">
        <f t="shared" si="56"/>
        <v>38.483333333333334</v>
      </c>
      <c r="AV42" s="193">
        <v>38</v>
      </c>
      <c r="AW42" s="177">
        <v>29</v>
      </c>
      <c r="AX42" s="180">
        <f t="shared" si="84"/>
        <v>44.2</v>
      </c>
      <c r="AY42" s="165">
        <v>44</v>
      </c>
      <c r="AZ42" s="165">
        <v>12</v>
      </c>
      <c r="BA42" s="160"/>
      <c r="BB42" s="97">
        <f t="shared" si="82"/>
        <v>31.183333333333334</v>
      </c>
      <c r="BC42" s="165">
        <v>31</v>
      </c>
      <c r="BD42" s="165">
        <v>11</v>
      </c>
      <c r="BE42" s="160"/>
      <c r="BF42" s="97"/>
      <c r="BG42" s="165"/>
      <c r="BH42" s="165"/>
      <c r="BI42" s="160"/>
      <c r="BJ42" s="97">
        <f t="shared" ref="BJ42" si="135">BK42+BL42/60</f>
        <v>31.716666666666665</v>
      </c>
      <c r="BK42" s="165">
        <v>31</v>
      </c>
      <c r="BL42" s="165">
        <v>43</v>
      </c>
      <c r="BM42" s="160"/>
      <c r="BN42" s="97">
        <f t="shared" ref="BN42:BN64" si="136">BO42+BP42/60</f>
        <v>34.43333333333333</v>
      </c>
      <c r="BO42" s="165">
        <v>34</v>
      </c>
      <c r="BP42" s="165">
        <v>26</v>
      </c>
      <c r="BQ42" s="182"/>
      <c r="BR42" s="97"/>
      <c r="BS42" s="165"/>
      <c r="BT42" s="165"/>
      <c r="BU42" s="182"/>
      <c r="BV42" s="207">
        <f t="shared" si="81"/>
        <v>0</v>
      </c>
      <c r="BW42" s="185"/>
      <c r="BX42" s="278"/>
      <c r="BY42" s="188">
        <f t="shared" si="87"/>
        <v>0</v>
      </c>
      <c r="BZ42" s="182" t="e">
        <f t="shared" si="88"/>
        <v>#DIV/0!</v>
      </c>
      <c r="CA42" s="249"/>
      <c r="CB42" s="234"/>
      <c r="CC42" s="242">
        <f t="shared" si="5"/>
        <v>0</v>
      </c>
      <c r="CD42" s="243">
        <f t="shared" si="89"/>
        <v>0</v>
      </c>
      <c r="CE42" s="236">
        <v>12</v>
      </c>
      <c r="CF42" s="249">
        <v>44</v>
      </c>
      <c r="CG42" s="234">
        <v>12</v>
      </c>
      <c r="CH42" s="242">
        <f t="shared" si="90"/>
        <v>44.2</v>
      </c>
      <c r="CI42" s="243">
        <f t="shared" si="91"/>
        <v>1.1485491554785623</v>
      </c>
      <c r="CJ42" s="236">
        <v>10</v>
      </c>
      <c r="CK42" s="249">
        <v>31</v>
      </c>
      <c r="CL42" s="234">
        <v>11</v>
      </c>
      <c r="CM42" s="242">
        <f t="shared" si="92"/>
        <v>31.183333333333334</v>
      </c>
      <c r="CN42" s="243">
        <f t="shared" si="93"/>
        <v>0.81030749242096145</v>
      </c>
      <c r="CO42" s="236">
        <v>8</v>
      </c>
      <c r="CP42" s="249"/>
      <c r="CQ42" s="234"/>
      <c r="CR42" s="242">
        <f t="shared" si="94"/>
        <v>0</v>
      </c>
      <c r="CS42" s="243">
        <f t="shared" si="95"/>
        <v>0</v>
      </c>
      <c r="CT42" s="236"/>
      <c r="CU42" s="249">
        <v>31</v>
      </c>
      <c r="CV42" s="234">
        <v>43</v>
      </c>
      <c r="CW42" s="242">
        <f t="shared" si="96"/>
        <v>31.716666666666665</v>
      </c>
      <c r="CX42" s="243">
        <f t="shared" si="97"/>
        <v>0.82416630576006922</v>
      </c>
      <c r="CY42" s="236">
        <v>10</v>
      </c>
      <c r="CZ42" s="249">
        <v>34</v>
      </c>
      <c r="DA42" s="234">
        <v>26</v>
      </c>
      <c r="DB42" s="242">
        <f t="shared" si="98"/>
        <v>34.43333333333333</v>
      </c>
      <c r="DC42" s="243">
        <f t="shared" si="42"/>
        <v>0.89475963620614973</v>
      </c>
      <c r="DD42" s="236">
        <v>8</v>
      </c>
      <c r="DE42" s="382">
        <f>DB42/AT42</f>
        <v>0.89475963620614973</v>
      </c>
      <c r="DF42" s="249"/>
      <c r="DG42" s="234"/>
      <c r="DH42" s="242">
        <f t="shared" si="99"/>
        <v>0</v>
      </c>
      <c r="DI42" s="243">
        <f t="shared" si="43"/>
        <v>0</v>
      </c>
      <c r="DJ42" s="236"/>
      <c r="DK42" s="185"/>
      <c r="DL42" s="278"/>
      <c r="DM42" s="399"/>
      <c r="DN42" s="207">
        <f t="shared" si="44"/>
        <v>0</v>
      </c>
      <c r="DO42" s="243">
        <f t="shared" si="45"/>
        <v>0</v>
      </c>
      <c r="DP42" s="257"/>
      <c r="DQ42" s="188">
        <f t="shared" si="100"/>
        <v>0</v>
      </c>
      <c r="DR42" s="185">
        <v>33</v>
      </c>
      <c r="DS42" s="185">
        <v>59</v>
      </c>
      <c r="DT42" s="207">
        <f t="shared" si="131"/>
        <v>33.983333333333334</v>
      </c>
      <c r="DU42" s="243">
        <f t="shared" si="46"/>
        <v>0.88306626245127762</v>
      </c>
      <c r="DV42" s="236">
        <v>13</v>
      </c>
      <c r="DW42" s="188" t="e">
        <f>#REF!/DH42</f>
        <v>#REF!</v>
      </c>
      <c r="DX42" s="182" t="e">
        <f>#REF!/DK42</f>
        <v>#REF!</v>
      </c>
      <c r="DY42" s="185"/>
      <c r="DZ42" s="185"/>
      <c r="EA42" s="207">
        <f t="shared" si="101"/>
        <v>0</v>
      </c>
      <c r="EB42" s="243">
        <f t="shared" si="19"/>
        <v>0</v>
      </c>
      <c r="EC42" s="236"/>
      <c r="ED42" s="188" t="e">
        <f t="shared" si="102"/>
        <v>#DIV/0!</v>
      </c>
      <c r="EE42" s="182">
        <f t="shared" si="103"/>
        <v>0</v>
      </c>
      <c r="EF42" s="185"/>
      <c r="EG42" s="185"/>
      <c r="EH42" s="207">
        <f t="shared" si="104"/>
        <v>0</v>
      </c>
      <c r="EI42" s="243">
        <f t="shared" si="47"/>
        <v>0</v>
      </c>
      <c r="EJ42" s="236"/>
      <c r="EK42" s="188">
        <f t="shared" si="105"/>
        <v>0</v>
      </c>
      <c r="EL42" s="182" t="e">
        <f t="shared" si="106"/>
        <v>#DIV/0!</v>
      </c>
      <c r="EM42" s="185">
        <v>39</v>
      </c>
      <c r="EN42" s="185">
        <v>47</v>
      </c>
      <c r="EO42" s="207">
        <f t="shared" si="107"/>
        <v>39.783333333333331</v>
      </c>
      <c r="EP42" s="243">
        <f t="shared" si="48"/>
        <v>1.0337808575140752</v>
      </c>
      <c r="EQ42" s="236">
        <v>14</v>
      </c>
      <c r="ER42" s="188" t="e">
        <f t="shared" si="108"/>
        <v>#DIV/0!</v>
      </c>
      <c r="ES42" s="182" t="e">
        <f t="shared" si="109"/>
        <v>#DIV/0!</v>
      </c>
      <c r="ET42" s="185"/>
      <c r="EU42" s="185"/>
      <c r="EV42" s="207">
        <f t="shared" si="110"/>
        <v>0</v>
      </c>
      <c r="EW42" s="243">
        <f t="shared" si="49"/>
        <v>0</v>
      </c>
      <c r="EX42" s="236"/>
      <c r="EY42" s="188" t="e">
        <f t="shared" si="111"/>
        <v>#DIV/0!</v>
      </c>
      <c r="EZ42" s="182">
        <f t="shared" si="112"/>
        <v>0</v>
      </c>
      <c r="FA42" s="185">
        <v>36</v>
      </c>
      <c r="FB42" s="185">
        <v>34</v>
      </c>
      <c r="FC42" s="207">
        <f t="shared" si="113"/>
        <v>36.56666666666667</v>
      </c>
      <c r="FD42" s="243">
        <f t="shared" si="55"/>
        <v>0.95019488956258125</v>
      </c>
      <c r="FE42" s="236">
        <v>13</v>
      </c>
      <c r="FF42" s="188">
        <f t="shared" si="114"/>
        <v>0.77801418439716319</v>
      </c>
      <c r="FG42" s="182" t="e">
        <f t="shared" si="115"/>
        <v>#DIV/0!</v>
      </c>
      <c r="FH42" s="185"/>
      <c r="FI42" s="185"/>
      <c r="FJ42" s="207">
        <f t="shared" si="50"/>
        <v>0</v>
      </c>
      <c r="FK42" s="243">
        <f t="shared" si="64"/>
        <v>0</v>
      </c>
      <c r="FL42" s="236"/>
      <c r="FM42" s="185"/>
      <c r="FN42" s="185"/>
      <c r="FO42" s="207">
        <f t="shared" si="116"/>
        <v>0</v>
      </c>
      <c r="FP42" s="243">
        <f t="shared" si="52"/>
        <v>0</v>
      </c>
      <c r="FQ42" s="236"/>
      <c r="FR42" s="188">
        <f t="shared" si="117"/>
        <v>0</v>
      </c>
      <c r="FS42" s="182" t="e">
        <f t="shared" si="118"/>
        <v>#DIV/0!</v>
      </c>
      <c r="FT42" s="185">
        <v>36</v>
      </c>
      <c r="FU42" s="185">
        <v>7</v>
      </c>
      <c r="FV42" s="207">
        <f t="shared" si="119"/>
        <v>36.116666666666667</v>
      </c>
      <c r="FW42" s="243">
        <f t="shared" si="53"/>
        <v>0.93850151580770891</v>
      </c>
      <c r="FX42" s="257">
        <f t="shared" si="132"/>
        <v>4</v>
      </c>
      <c r="FY42" s="257">
        <v>12</v>
      </c>
      <c r="FZ42" s="188" t="e">
        <f t="shared" si="120"/>
        <v>#DIV/0!</v>
      </c>
      <c r="GA42" s="182" t="e">
        <f t="shared" si="121"/>
        <v>#DIV/0!</v>
      </c>
      <c r="GB42" s="185">
        <v>72</v>
      </c>
      <c r="GC42" s="185">
        <v>26.5</v>
      </c>
      <c r="GD42" s="207">
        <f t="shared" si="122"/>
        <v>72.441666666666663</v>
      </c>
      <c r="GE42" s="243">
        <f t="shared" si="27"/>
        <v>1.8824166305760068</v>
      </c>
      <c r="GF42" s="236">
        <v>14</v>
      </c>
      <c r="GG42" s="188" t="e">
        <f t="shared" si="123"/>
        <v>#DIV/0!</v>
      </c>
      <c r="GH42" s="182">
        <f t="shared" si="124"/>
        <v>2.0122685185185185</v>
      </c>
      <c r="GI42" s="185">
        <v>21</v>
      </c>
      <c r="GJ42" s="185">
        <v>8</v>
      </c>
      <c r="GK42" s="207">
        <f t="shared" si="125"/>
        <v>21.133333333333333</v>
      </c>
      <c r="GL42" s="243">
        <f t="shared" si="29"/>
        <v>0.54915547856214808</v>
      </c>
      <c r="GM42" s="236">
        <v>13</v>
      </c>
      <c r="GN42" s="188">
        <f t="shared" si="126"/>
        <v>3.019047619047619</v>
      </c>
      <c r="GO42" s="182">
        <f t="shared" si="127"/>
        <v>0.29351851851851851</v>
      </c>
      <c r="GP42" s="285"/>
      <c r="GQ42" s="341"/>
    </row>
    <row r="43" spans="1:199" ht="15.75" thickBot="1" x14ac:dyDescent="0.3">
      <c r="A43" s="51" t="s">
        <v>21</v>
      </c>
      <c r="B43" s="2" t="s">
        <v>107</v>
      </c>
      <c r="C43" s="8" t="s">
        <v>39</v>
      </c>
      <c r="D43" s="112"/>
      <c r="E43" s="2" t="s">
        <v>6</v>
      </c>
      <c r="F43" s="8"/>
      <c r="G43" s="8"/>
      <c r="H43" s="8"/>
      <c r="I43" s="8"/>
      <c r="J43" s="2"/>
      <c r="K43" s="8"/>
      <c r="L43" s="8"/>
      <c r="M43" s="8"/>
      <c r="N43" s="14" t="str">
        <f t="shared" si="30"/>
        <v/>
      </c>
      <c r="O43" s="14" t="str">
        <f t="shared" si="31"/>
        <v/>
      </c>
      <c r="P43" s="14" t="str">
        <f t="shared" si="32"/>
        <v/>
      </c>
      <c r="Q43" s="14" t="str">
        <f t="shared" si="33"/>
        <v/>
      </c>
      <c r="R43" s="14" t="str">
        <f t="shared" si="34"/>
        <v/>
      </c>
      <c r="S43" s="14" t="str">
        <f t="shared" si="35"/>
        <v/>
      </c>
      <c r="T43" s="14" t="str">
        <f t="shared" si="36"/>
        <v/>
      </c>
      <c r="U43" s="14" t="str">
        <f t="shared" si="37"/>
        <v/>
      </c>
      <c r="V43" s="14" t="str">
        <f t="shared" si="128"/>
        <v/>
      </c>
      <c r="W43" s="14" t="str">
        <f t="shared" si="39"/>
        <v/>
      </c>
      <c r="X43" s="14" t="str">
        <f t="shared" si="40"/>
        <v/>
      </c>
      <c r="Y43" s="8"/>
      <c r="Z43" s="8"/>
      <c r="AA43" s="298"/>
      <c r="AB43" s="298"/>
      <c r="AC43" s="298"/>
      <c r="AD43" s="172">
        <f t="shared" si="133"/>
        <v>0</v>
      </c>
      <c r="AE43" s="54" t="e">
        <f t="shared" ca="1" si="86"/>
        <v>#REF!</v>
      </c>
      <c r="AF43" s="1"/>
      <c r="AG43" s="27"/>
      <c r="AH43" s="30"/>
      <c r="AI43" s="27"/>
      <c r="AJ43" s="28"/>
      <c r="AK43" s="1"/>
      <c r="AL43" s="1"/>
      <c r="AM43" s="6" t="e">
        <f t="shared" ca="1" si="134"/>
        <v>#REF!</v>
      </c>
      <c r="AN43" s="6"/>
      <c r="AO43" s="6">
        <f t="shared" si="85"/>
        <v>0</v>
      </c>
      <c r="AP43" s="6">
        <f>COUNT(F43:AC43)</f>
        <v>0</v>
      </c>
      <c r="AQ43" s="20" t="s">
        <v>6</v>
      </c>
      <c r="AR43" s="345"/>
      <c r="AS43" s="345"/>
      <c r="AT43" s="335">
        <v>99</v>
      </c>
      <c r="AU43" s="97"/>
      <c r="AV43" s="193"/>
      <c r="AW43" s="176"/>
      <c r="AX43" s="180"/>
      <c r="AY43" s="165"/>
      <c r="AZ43" s="165"/>
      <c r="BA43" s="160"/>
      <c r="BB43" s="97"/>
      <c r="BC43" s="165"/>
      <c r="BD43" s="165"/>
      <c r="BE43" s="160"/>
      <c r="BF43" s="97"/>
      <c r="BG43" s="165"/>
      <c r="BH43" s="165"/>
      <c r="BI43" s="160"/>
      <c r="BJ43" s="97"/>
      <c r="BK43" s="165"/>
      <c r="BL43" s="165"/>
      <c r="BM43" s="160"/>
      <c r="BN43" s="97"/>
      <c r="BO43" s="165"/>
      <c r="BP43" s="165"/>
      <c r="BQ43" s="182"/>
      <c r="BR43" s="97"/>
      <c r="BS43" s="165"/>
      <c r="BT43" s="165"/>
      <c r="BU43" s="182"/>
      <c r="BV43" s="207">
        <f t="shared" si="81"/>
        <v>0</v>
      </c>
      <c r="BW43" s="185"/>
      <c r="BX43" s="278"/>
      <c r="BY43" s="188" t="e">
        <f t="shared" si="87"/>
        <v>#DIV/0!</v>
      </c>
      <c r="BZ43" s="182" t="e">
        <f t="shared" si="88"/>
        <v>#DIV/0!</v>
      </c>
      <c r="CA43" s="249"/>
      <c r="CB43" s="234"/>
      <c r="CC43" s="242">
        <f t="shared" si="5"/>
        <v>0</v>
      </c>
      <c r="CD43" s="243">
        <f t="shared" si="89"/>
        <v>0</v>
      </c>
      <c r="CE43" s="236"/>
      <c r="CF43" s="249"/>
      <c r="CG43" s="234"/>
      <c r="CH43" s="242">
        <f t="shared" si="90"/>
        <v>0</v>
      </c>
      <c r="CI43" s="243">
        <f t="shared" si="91"/>
        <v>0</v>
      </c>
      <c r="CJ43" s="236"/>
      <c r="CK43" s="249"/>
      <c r="CL43" s="234"/>
      <c r="CM43" s="242">
        <f t="shared" si="92"/>
        <v>0</v>
      </c>
      <c r="CN43" s="243">
        <f t="shared" si="93"/>
        <v>0</v>
      </c>
      <c r="CO43" s="236"/>
      <c r="CP43" s="249"/>
      <c r="CQ43" s="234"/>
      <c r="CR43" s="242">
        <f t="shared" si="94"/>
        <v>0</v>
      </c>
      <c r="CS43" s="243">
        <f t="shared" si="95"/>
        <v>0</v>
      </c>
      <c r="CT43" s="236"/>
      <c r="CU43" s="249"/>
      <c r="CV43" s="234"/>
      <c r="CW43" s="242">
        <f t="shared" si="96"/>
        <v>0</v>
      </c>
      <c r="CX43" s="243">
        <f t="shared" si="97"/>
        <v>0</v>
      </c>
      <c r="CY43" s="236"/>
      <c r="CZ43" s="249"/>
      <c r="DA43" s="234"/>
      <c r="DB43" s="242">
        <f t="shared" si="98"/>
        <v>0</v>
      </c>
      <c r="DC43" s="243">
        <f t="shared" si="42"/>
        <v>0</v>
      </c>
      <c r="DD43" s="236"/>
      <c r="DE43" s="382"/>
      <c r="DF43" s="249"/>
      <c r="DG43" s="234"/>
      <c r="DH43" s="242">
        <f t="shared" si="99"/>
        <v>0</v>
      </c>
      <c r="DI43" s="243">
        <f t="shared" si="43"/>
        <v>0</v>
      </c>
      <c r="DJ43" s="236"/>
      <c r="DK43" s="185"/>
      <c r="DL43" s="278"/>
      <c r="DM43" s="399"/>
      <c r="DN43" s="207">
        <f t="shared" si="44"/>
        <v>0</v>
      </c>
      <c r="DO43" s="243">
        <f t="shared" si="45"/>
        <v>0</v>
      </c>
      <c r="DP43" s="257"/>
      <c r="DQ43" s="188" t="e">
        <f t="shared" si="100"/>
        <v>#DIV/0!</v>
      </c>
      <c r="DR43" s="185"/>
      <c r="DS43" s="185"/>
      <c r="DT43" s="207">
        <f t="shared" si="131"/>
        <v>0</v>
      </c>
      <c r="DU43" s="243">
        <f t="shared" si="46"/>
        <v>0</v>
      </c>
      <c r="DV43" s="236"/>
      <c r="DW43" s="188" t="e">
        <f>#REF!/DH43</f>
        <v>#REF!</v>
      </c>
      <c r="DX43" s="182" t="e">
        <f>#REF!/DK43</f>
        <v>#REF!</v>
      </c>
      <c r="DY43" s="185"/>
      <c r="DZ43" s="185"/>
      <c r="EA43" s="207">
        <f t="shared" si="101"/>
        <v>0</v>
      </c>
      <c r="EB43" s="243">
        <f t="shared" si="19"/>
        <v>0</v>
      </c>
      <c r="EC43" s="236"/>
      <c r="ED43" s="188" t="e">
        <f t="shared" si="102"/>
        <v>#DIV/0!</v>
      </c>
      <c r="EE43" s="182" t="e">
        <f t="shared" si="103"/>
        <v>#DIV/0!</v>
      </c>
      <c r="EF43" s="185"/>
      <c r="EG43" s="185"/>
      <c r="EH43" s="207">
        <f t="shared" si="104"/>
        <v>0</v>
      </c>
      <c r="EI43" s="243">
        <f t="shared" si="47"/>
        <v>0</v>
      </c>
      <c r="EJ43" s="236"/>
      <c r="EK43" s="188" t="e">
        <f t="shared" si="105"/>
        <v>#DIV/0!</v>
      </c>
      <c r="EL43" s="182" t="e">
        <f t="shared" si="106"/>
        <v>#DIV/0!</v>
      </c>
      <c r="EO43" s="207">
        <f t="shared" si="107"/>
        <v>0</v>
      </c>
      <c r="EP43" s="243">
        <f t="shared" si="48"/>
        <v>0</v>
      </c>
      <c r="EQ43" s="236"/>
      <c r="ER43" s="188" t="e">
        <f t="shared" si="108"/>
        <v>#DIV/0!</v>
      </c>
      <c r="ES43" s="182" t="e">
        <f t="shared" si="109"/>
        <v>#DIV/0!</v>
      </c>
      <c r="ET43" s="185"/>
      <c r="EU43" s="185"/>
      <c r="EV43" s="207">
        <f t="shared" si="110"/>
        <v>0</v>
      </c>
      <c r="EW43" s="243">
        <f t="shared" si="49"/>
        <v>0</v>
      </c>
      <c r="EX43" s="236"/>
      <c r="EY43" s="188" t="e">
        <f t="shared" si="111"/>
        <v>#DIV/0!</v>
      </c>
      <c r="EZ43" s="182">
        <f>EV43/EM57</f>
        <v>0</v>
      </c>
      <c r="FA43" s="185"/>
      <c r="FB43" s="185"/>
      <c r="FC43" s="207">
        <f t="shared" si="113"/>
        <v>0</v>
      </c>
      <c r="FD43" s="243">
        <f t="shared" si="55"/>
        <v>0</v>
      </c>
      <c r="FE43" s="236"/>
      <c r="FF43" s="188">
        <f>FC43/EN57</f>
        <v>0</v>
      </c>
      <c r="FG43" s="182" t="e">
        <f t="shared" si="115"/>
        <v>#DIV/0!</v>
      </c>
      <c r="FH43" s="185"/>
      <c r="FI43" s="185"/>
      <c r="FJ43" s="207">
        <f t="shared" si="50"/>
        <v>0</v>
      </c>
      <c r="FK43" s="243">
        <f t="shared" si="64"/>
        <v>0</v>
      </c>
      <c r="FL43" s="236"/>
      <c r="FM43" s="185"/>
      <c r="FN43" s="185"/>
      <c r="FO43" s="207">
        <f t="shared" si="116"/>
        <v>0</v>
      </c>
      <c r="FP43" s="243">
        <f t="shared" si="52"/>
        <v>0</v>
      </c>
      <c r="FQ43" s="236"/>
      <c r="FR43" s="188" t="e">
        <f t="shared" si="117"/>
        <v>#DIV/0!</v>
      </c>
      <c r="FS43" s="182" t="e">
        <f t="shared" si="118"/>
        <v>#DIV/0!</v>
      </c>
      <c r="FT43" s="185"/>
      <c r="FU43" s="185"/>
      <c r="FV43" s="207">
        <f t="shared" si="119"/>
        <v>0</v>
      </c>
      <c r="FW43" s="243">
        <f t="shared" si="53"/>
        <v>0</v>
      </c>
      <c r="FX43" s="257">
        <f t="shared" si="132"/>
        <v>10</v>
      </c>
      <c r="FY43" s="257"/>
      <c r="FZ43" s="188" t="e">
        <f t="shared" si="120"/>
        <v>#DIV/0!</v>
      </c>
      <c r="GA43" s="182" t="e">
        <f t="shared" si="121"/>
        <v>#DIV/0!</v>
      </c>
      <c r="GB43" s="185"/>
      <c r="GC43" s="185"/>
      <c r="GD43" s="207">
        <f t="shared" si="122"/>
        <v>0</v>
      </c>
      <c r="GE43" s="243">
        <f t="shared" si="27"/>
        <v>0</v>
      </c>
      <c r="GF43" s="236"/>
      <c r="GG43" s="188" t="e">
        <f t="shared" si="123"/>
        <v>#DIV/0!</v>
      </c>
      <c r="GH43" s="182" t="e">
        <f t="shared" si="124"/>
        <v>#DIV/0!</v>
      </c>
      <c r="GI43" s="185"/>
      <c r="GJ43" s="185"/>
      <c r="GK43" s="207">
        <f t="shared" si="125"/>
        <v>0</v>
      </c>
      <c r="GL43" s="243">
        <f t="shared" si="29"/>
        <v>0</v>
      </c>
      <c r="GM43" s="236"/>
      <c r="GN43" s="188" t="e">
        <f t="shared" si="126"/>
        <v>#DIV/0!</v>
      </c>
      <c r="GO43" s="182" t="e">
        <f t="shared" si="127"/>
        <v>#DIV/0!</v>
      </c>
      <c r="GQ43" s="341"/>
    </row>
    <row r="44" spans="1:199" ht="15.75" thickBot="1" x14ac:dyDescent="0.3">
      <c r="A44" s="51" t="s">
        <v>20</v>
      </c>
      <c r="B44" s="2" t="s">
        <v>114</v>
      </c>
      <c r="C44" s="8"/>
      <c r="D44" s="112"/>
      <c r="E44" s="2" t="s">
        <v>6</v>
      </c>
      <c r="F44" s="8"/>
      <c r="G44" s="8"/>
      <c r="H44" s="8"/>
      <c r="I44" s="8"/>
      <c r="J44" s="2"/>
      <c r="K44" s="8"/>
      <c r="L44" s="8"/>
      <c r="M44" s="8"/>
      <c r="N44" s="14" t="str">
        <f t="shared" si="30"/>
        <v/>
      </c>
      <c r="O44" s="14" t="str">
        <f t="shared" si="31"/>
        <v/>
      </c>
      <c r="P44" s="14" t="str">
        <f t="shared" si="32"/>
        <v/>
      </c>
      <c r="Q44" s="14" t="str">
        <f t="shared" si="33"/>
        <v/>
      </c>
      <c r="R44" s="14" t="str">
        <f t="shared" si="34"/>
        <v/>
      </c>
      <c r="S44" s="14" t="str">
        <f t="shared" si="35"/>
        <v/>
      </c>
      <c r="T44" s="14" t="str">
        <f t="shared" si="36"/>
        <v/>
      </c>
      <c r="U44" s="14" t="str">
        <f t="shared" si="37"/>
        <v/>
      </c>
      <c r="V44" s="14" t="str">
        <f t="shared" si="128"/>
        <v/>
      </c>
      <c r="W44" s="14" t="str">
        <f t="shared" si="39"/>
        <v/>
      </c>
      <c r="X44" s="14" t="str">
        <f t="shared" si="40"/>
        <v/>
      </c>
      <c r="Y44" s="8"/>
      <c r="Z44" s="8"/>
      <c r="AA44" s="298"/>
      <c r="AB44" s="298"/>
      <c r="AC44" s="298"/>
      <c r="AD44" s="172">
        <f t="shared" si="133"/>
        <v>0</v>
      </c>
      <c r="AE44" s="54" t="e">
        <f t="shared" ca="1" si="86"/>
        <v>#REF!</v>
      </c>
      <c r="AF44" s="1"/>
      <c r="AG44" s="27"/>
      <c r="AH44" s="30"/>
      <c r="AI44" s="27"/>
      <c r="AJ44" s="28"/>
      <c r="AK44" s="1"/>
      <c r="AL44" s="1"/>
      <c r="AM44" s="6" t="e">
        <f t="shared" ca="1" si="134"/>
        <v>#REF!</v>
      </c>
      <c r="AN44" s="6"/>
      <c r="AO44" s="6">
        <f t="shared" si="85"/>
        <v>0</v>
      </c>
      <c r="AP44" s="6">
        <f>COUNT(F44:AC44)</f>
        <v>0</v>
      </c>
      <c r="AQ44" s="20" t="s">
        <v>6</v>
      </c>
      <c r="AR44" s="345"/>
      <c r="AS44" s="345"/>
      <c r="AT44" s="335">
        <v>99</v>
      </c>
      <c r="AU44" s="97"/>
      <c r="AV44" s="193"/>
      <c r="AW44" s="160"/>
      <c r="AX44" s="180"/>
      <c r="AY44" s="165"/>
      <c r="AZ44" s="165"/>
      <c r="BA44" s="160"/>
      <c r="BB44" s="97"/>
      <c r="BC44" s="165"/>
      <c r="BD44" s="165"/>
      <c r="BE44" s="160"/>
      <c r="BF44" s="97"/>
      <c r="BG44" s="165"/>
      <c r="BH44" s="165"/>
      <c r="BI44" s="160"/>
      <c r="BJ44" s="97"/>
      <c r="BK44" s="165"/>
      <c r="BL44" s="165"/>
      <c r="BM44" s="160"/>
      <c r="BN44" s="97"/>
      <c r="BO44" s="165"/>
      <c r="BP44" s="165"/>
      <c r="BQ44" s="182"/>
      <c r="BR44" s="97"/>
      <c r="BS44" s="165"/>
      <c r="BT44" s="165"/>
      <c r="BU44" s="182"/>
      <c r="BV44" s="207">
        <f t="shared" si="81"/>
        <v>0</v>
      </c>
      <c r="BW44" s="185"/>
      <c r="BX44" s="278"/>
      <c r="BY44" s="188" t="e">
        <f t="shared" si="87"/>
        <v>#DIV/0!</v>
      </c>
      <c r="BZ44" s="182" t="e">
        <f t="shared" si="88"/>
        <v>#DIV/0!</v>
      </c>
      <c r="CA44" s="249"/>
      <c r="CB44" s="234"/>
      <c r="CC44" s="242">
        <f t="shared" si="5"/>
        <v>0</v>
      </c>
      <c r="CD44" s="243">
        <f t="shared" si="89"/>
        <v>0</v>
      </c>
      <c r="CE44" s="236"/>
      <c r="CF44" s="249"/>
      <c r="CG44" s="234"/>
      <c r="CH44" s="242">
        <f t="shared" si="90"/>
        <v>0</v>
      </c>
      <c r="CI44" s="243">
        <f t="shared" si="91"/>
        <v>0</v>
      </c>
      <c r="CJ44" s="236"/>
      <c r="CK44" s="249"/>
      <c r="CL44" s="234"/>
      <c r="CM44" s="242">
        <f t="shared" si="92"/>
        <v>0</v>
      </c>
      <c r="CN44" s="243">
        <f t="shared" si="93"/>
        <v>0</v>
      </c>
      <c r="CO44" s="236"/>
      <c r="CP44" s="249"/>
      <c r="CQ44" s="234"/>
      <c r="CR44" s="242">
        <f t="shared" si="94"/>
        <v>0</v>
      </c>
      <c r="CS44" s="243">
        <f t="shared" si="95"/>
        <v>0</v>
      </c>
      <c r="CT44" s="236"/>
      <c r="CU44" s="249"/>
      <c r="CV44" s="234"/>
      <c r="CW44" s="242">
        <f t="shared" si="96"/>
        <v>0</v>
      </c>
      <c r="CX44" s="243">
        <f t="shared" si="97"/>
        <v>0</v>
      </c>
      <c r="CY44" s="236"/>
      <c r="CZ44" s="249"/>
      <c r="DA44" s="234"/>
      <c r="DB44" s="242">
        <f t="shared" si="98"/>
        <v>0</v>
      </c>
      <c r="DC44" s="243">
        <f t="shared" si="42"/>
        <v>0</v>
      </c>
      <c r="DD44" s="236"/>
      <c r="DE44" s="382"/>
      <c r="DF44" s="249"/>
      <c r="DG44" s="234"/>
      <c r="DH44" s="242">
        <f t="shared" si="99"/>
        <v>0</v>
      </c>
      <c r="DI44" s="243">
        <f t="shared" si="43"/>
        <v>0</v>
      </c>
      <c r="DJ44" s="236"/>
      <c r="DK44" s="185"/>
      <c r="DL44" s="278"/>
      <c r="DM44" s="399"/>
      <c r="DN44" s="207">
        <f t="shared" si="44"/>
        <v>0</v>
      </c>
      <c r="DO44" s="243">
        <f t="shared" si="45"/>
        <v>0</v>
      </c>
      <c r="DP44" s="257"/>
      <c r="DQ44" s="188" t="e">
        <f t="shared" si="100"/>
        <v>#DIV/0!</v>
      </c>
      <c r="DR44" s="185"/>
      <c r="DS44" s="185"/>
      <c r="DT44" s="207">
        <f t="shared" si="131"/>
        <v>0</v>
      </c>
      <c r="DU44" s="243">
        <f t="shared" si="46"/>
        <v>0</v>
      </c>
      <c r="DV44" s="236"/>
      <c r="DW44" s="188" t="e">
        <f>#REF!/DH44</f>
        <v>#REF!</v>
      </c>
      <c r="DX44" s="182" t="e">
        <f>#REF!/DK44</f>
        <v>#REF!</v>
      </c>
      <c r="DY44" s="185"/>
      <c r="DZ44" s="185"/>
      <c r="EA44" s="207">
        <f t="shared" si="101"/>
        <v>0</v>
      </c>
      <c r="EB44" s="243">
        <f t="shared" si="19"/>
        <v>0</v>
      </c>
      <c r="EC44" s="236"/>
      <c r="ED44" s="188" t="e">
        <f t="shared" si="102"/>
        <v>#DIV/0!</v>
      </c>
      <c r="EE44" s="182" t="e">
        <f t="shared" si="103"/>
        <v>#DIV/0!</v>
      </c>
      <c r="EF44" s="185"/>
      <c r="EG44" s="185"/>
      <c r="EH44" s="207">
        <f t="shared" si="104"/>
        <v>0</v>
      </c>
      <c r="EI44" s="243">
        <f t="shared" si="47"/>
        <v>0</v>
      </c>
      <c r="EJ44" s="236"/>
      <c r="EK44" s="188" t="e">
        <f t="shared" si="105"/>
        <v>#DIV/0!</v>
      </c>
      <c r="EL44" s="182" t="e">
        <f t="shared" si="106"/>
        <v>#DIV/0!</v>
      </c>
      <c r="EM44" s="185"/>
      <c r="EN44" s="185"/>
      <c r="EO44" s="207">
        <f t="shared" si="107"/>
        <v>0</v>
      </c>
      <c r="EP44" s="243">
        <f t="shared" si="48"/>
        <v>0</v>
      </c>
      <c r="EQ44" s="236"/>
      <c r="ER44" s="188" t="e">
        <f t="shared" si="108"/>
        <v>#DIV/0!</v>
      </c>
      <c r="ES44" s="182" t="e">
        <f t="shared" si="109"/>
        <v>#DIV/0!</v>
      </c>
      <c r="ET44" s="185"/>
      <c r="EU44" s="185"/>
      <c r="EV44" s="207">
        <f t="shared" si="110"/>
        <v>0</v>
      </c>
      <c r="EW44" s="243">
        <f t="shared" si="49"/>
        <v>0</v>
      </c>
      <c r="EX44" s="236"/>
      <c r="EY44" s="188" t="e">
        <f t="shared" si="111"/>
        <v>#DIV/0!</v>
      </c>
      <c r="EZ44" s="182" t="e">
        <f t="shared" ref="EZ44:EZ55" si="137">EV44/EM44</f>
        <v>#DIV/0!</v>
      </c>
      <c r="FA44" s="185"/>
      <c r="FB44" s="185"/>
      <c r="FC44" s="207">
        <f t="shared" si="113"/>
        <v>0</v>
      </c>
      <c r="FD44" s="243">
        <f t="shared" si="55"/>
        <v>0</v>
      </c>
      <c r="FE44" s="236"/>
      <c r="FF44" s="188" t="e">
        <f t="shared" ref="FF44:FF55" si="138">FC44/EN44</f>
        <v>#DIV/0!</v>
      </c>
      <c r="FG44" s="182" t="e">
        <f t="shared" si="115"/>
        <v>#DIV/0!</v>
      </c>
      <c r="FH44" s="185"/>
      <c r="FI44" s="185"/>
      <c r="FJ44" s="207">
        <f t="shared" si="50"/>
        <v>0</v>
      </c>
      <c r="FK44" s="243">
        <f t="shared" si="64"/>
        <v>0</v>
      </c>
      <c r="FL44" s="236"/>
      <c r="FM44" s="185"/>
      <c r="FN44" s="185"/>
      <c r="FO44" s="207">
        <f t="shared" si="116"/>
        <v>0</v>
      </c>
      <c r="FP44" s="243">
        <f t="shared" si="52"/>
        <v>0</v>
      </c>
      <c r="FQ44" s="236"/>
      <c r="FR44" s="188" t="e">
        <f t="shared" si="117"/>
        <v>#DIV/0!</v>
      </c>
      <c r="FS44" s="182" t="e">
        <f t="shared" si="118"/>
        <v>#DIV/0!</v>
      </c>
      <c r="FT44" s="185"/>
      <c r="FU44" s="185"/>
      <c r="FV44" s="207">
        <f t="shared" si="119"/>
        <v>0</v>
      </c>
      <c r="FW44" s="243">
        <f t="shared" si="53"/>
        <v>0</v>
      </c>
      <c r="FX44" s="257">
        <f t="shared" si="132"/>
        <v>10</v>
      </c>
      <c r="FY44" s="257"/>
      <c r="FZ44" s="188" t="e">
        <f t="shared" si="120"/>
        <v>#DIV/0!</v>
      </c>
      <c r="GA44" s="182" t="e">
        <f t="shared" si="121"/>
        <v>#DIV/0!</v>
      </c>
      <c r="GB44" s="185"/>
      <c r="GC44" s="185"/>
      <c r="GD44" s="207">
        <f t="shared" si="122"/>
        <v>0</v>
      </c>
      <c r="GE44" s="243">
        <f t="shared" si="27"/>
        <v>0</v>
      </c>
      <c r="GF44" s="236"/>
      <c r="GG44" s="188" t="e">
        <f t="shared" si="123"/>
        <v>#DIV/0!</v>
      </c>
      <c r="GH44" s="182" t="e">
        <f t="shared" si="124"/>
        <v>#DIV/0!</v>
      </c>
      <c r="GI44" s="185"/>
      <c r="GJ44" s="185"/>
      <c r="GK44" s="207">
        <f t="shared" si="125"/>
        <v>0</v>
      </c>
      <c r="GL44" s="243">
        <f t="shared" si="29"/>
        <v>0</v>
      </c>
      <c r="GM44" s="236"/>
      <c r="GN44" s="188" t="e">
        <f t="shared" si="126"/>
        <v>#DIV/0!</v>
      </c>
      <c r="GO44" s="182" t="e">
        <f t="shared" si="127"/>
        <v>#DIV/0!</v>
      </c>
      <c r="GQ44" s="341"/>
    </row>
    <row r="45" spans="1:199" ht="15.75" thickBot="1" x14ac:dyDescent="0.3">
      <c r="A45" s="51" t="s">
        <v>18</v>
      </c>
      <c r="B45" s="2" t="s">
        <v>130</v>
      </c>
      <c r="C45" s="8"/>
      <c r="D45" s="112"/>
      <c r="E45" s="2" t="s">
        <v>6</v>
      </c>
      <c r="F45" s="8"/>
      <c r="G45" s="8"/>
      <c r="H45" s="8"/>
      <c r="I45" s="8"/>
      <c r="J45" s="2"/>
      <c r="K45" s="8"/>
      <c r="L45" s="8"/>
      <c r="M45" s="8"/>
      <c r="N45" s="14" t="str">
        <f t="shared" si="30"/>
        <v/>
      </c>
      <c r="O45" s="14" t="str">
        <f t="shared" si="31"/>
        <v/>
      </c>
      <c r="P45" s="14" t="str">
        <f t="shared" si="32"/>
        <v/>
      </c>
      <c r="Q45" s="14" t="str">
        <f t="shared" si="33"/>
        <v/>
      </c>
      <c r="R45" s="14" t="str">
        <f t="shared" si="34"/>
        <v/>
      </c>
      <c r="S45" s="14" t="str">
        <f t="shared" si="35"/>
        <v/>
      </c>
      <c r="T45" s="14" t="str">
        <f t="shared" si="36"/>
        <v/>
      </c>
      <c r="U45" s="14" t="str">
        <f t="shared" si="37"/>
        <v/>
      </c>
      <c r="V45" s="14" t="str">
        <f t="shared" si="128"/>
        <v/>
      </c>
      <c r="W45" s="14" t="str">
        <f t="shared" si="39"/>
        <v/>
      </c>
      <c r="X45" s="14" t="str">
        <f t="shared" si="40"/>
        <v/>
      </c>
      <c r="Y45" s="8"/>
      <c r="Z45" s="8"/>
      <c r="AA45" s="298"/>
      <c r="AB45" s="298"/>
      <c r="AC45" s="298"/>
      <c r="AD45" s="172">
        <f t="shared" si="133"/>
        <v>0</v>
      </c>
      <c r="AE45" s="54" t="e">
        <f t="shared" ca="1" si="86"/>
        <v>#REF!</v>
      </c>
      <c r="AF45" s="6"/>
      <c r="AG45" s="27"/>
      <c r="AH45" s="27"/>
      <c r="AI45" s="27">
        <f>COUNT(F45:X45)</f>
        <v>0</v>
      </c>
      <c r="AJ45" s="28">
        <f>IF(AI45=0,0,IF(AI45=1,AVERAGE(LARGE(F45:X45,1)),IF(AI45=2,AVERAGE(LARGE(F45:X45,1),LARGE(F45:X45,2)),IF(AI45=3,AVERAGE(LARGE(F45:X45,1),LARGE(F45:X45,2),LARGE(F45:X45,3)),IF(AI45=4,AVERAGE(LARGE(F45:X45,1),LARGE(F45:X45,2),LARGE(F45:X45,3),LARGE(F45:X45,4)),IF(AI45=5,AVERAGE(LARGE(F45:X45,1),LARGE(F45:X45,2),LARGE(F45:X45,3),LARGE(F45:X45,4),LARGE(F45:X45,5)),IF(AI45=6,AVERAGE(LARGE(F45:X45,1),LARGE(F45:X45,2),LARGE(F45:X45,3),LARGE(F45:X45,4),LARGE(F45:X45,5),LARGE(F45:X45,6)),IF(AI45=7,AVERAGE(LARGE(F45:X45,1),LARGE(F45:X45,2),LARGE(F45:X45,3),LARGE(F45:X45,4),LARGE(F45:X45,5),LARGE(F45:X45,6),LARGE(F45:X45,7)),IF(AI45=8,AVERAGE(LARGE(F45:X45,1),LARGE(F45:X45,2),LARGE(F45:X45,3),LARGE(F45:X45,4),LARGE(F45:X45,5),LARGE(F45:X45,6),LARGE(F45:X45,7),LARGE(F45:X45,8)),IF(AI45=9,AVERAGE(LARGE(F45:X45,1),LARGE(F45:X45,2),LARGE(F45:X45,3),LARGE(F45:X45,4),LARGE(F45:X45,5),LARGE(F45:X45,6),LARGE(F45:X45,7),LARGE(F45:X45,8),LARGE(F45:X45,9)),IF(AI45&gt;9,AVERAGE(LARGE(F45:X45,1),LARGE(F45:X45,2),LARGE(F45:X45,3),LARGE(F45:X45,4),LARGE(F45:X45,5),LARGE(F45:X45,6),LARGE(F45:X45,7),LARGE(F45:X45,8),LARGE(F45:X45,9),LARGE(F45:X45,10)))))))))))))</f>
        <v>0</v>
      </c>
      <c r="AK45" s="10"/>
      <c r="AL45" s="10"/>
      <c r="AM45" s="6" t="e">
        <f t="shared" ca="1" si="134"/>
        <v>#REF!</v>
      </c>
      <c r="AN45" s="6"/>
      <c r="AO45" s="6">
        <f t="shared" si="85"/>
        <v>0</v>
      </c>
      <c r="AP45" s="6">
        <f>COUNT(F45:AC45)</f>
        <v>0</v>
      </c>
      <c r="AQ45" s="20" t="s">
        <v>6</v>
      </c>
      <c r="AR45" s="345"/>
      <c r="AS45" s="345"/>
      <c r="AT45" s="335">
        <v>99</v>
      </c>
      <c r="AU45" s="97"/>
      <c r="AV45" s="193"/>
      <c r="AW45" s="160"/>
      <c r="AX45" s="180"/>
      <c r="AY45" s="165"/>
      <c r="AZ45" s="165"/>
      <c r="BA45" s="160"/>
      <c r="BB45" s="97"/>
      <c r="BC45" s="165"/>
      <c r="BD45" s="165"/>
      <c r="BE45" s="160"/>
      <c r="BF45" s="97"/>
      <c r="BG45" s="165"/>
      <c r="BH45" s="165"/>
      <c r="BI45" s="160"/>
      <c r="BJ45" s="97"/>
      <c r="BK45" s="165"/>
      <c r="BL45" s="165"/>
      <c r="BM45" s="160"/>
      <c r="BN45" s="97"/>
      <c r="BO45" s="165"/>
      <c r="BP45" s="165"/>
      <c r="BQ45" s="182"/>
      <c r="BR45" s="97"/>
      <c r="BS45" s="165"/>
      <c r="BT45" s="165"/>
      <c r="BU45" s="182"/>
      <c r="BV45" s="207">
        <f t="shared" si="81"/>
        <v>0</v>
      </c>
      <c r="BW45" s="185"/>
      <c r="BX45" s="278"/>
      <c r="BY45" s="188" t="e">
        <f t="shared" si="87"/>
        <v>#DIV/0!</v>
      </c>
      <c r="BZ45" s="182" t="e">
        <f t="shared" si="88"/>
        <v>#DIV/0!</v>
      </c>
      <c r="CA45" s="249"/>
      <c r="CB45" s="234"/>
      <c r="CC45" s="242">
        <f t="shared" si="5"/>
        <v>0</v>
      </c>
      <c r="CD45" s="243">
        <f t="shared" si="89"/>
        <v>0</v>
      </c>
      <c r="CE45" s="236"/>
      <c r="CF45" s="249"/>
      <c r="CG45" s="234"/>
      <c r="CH45" s="242">
        <f t="shared" si="90"/>
        <v>0</v>
      </c>
      <c r="CI45" s="243">
        <f t="shared" si="91"/>
        <v>0</v>
      </c>
      <c r="CJ45" s="236"/>
      <c r="CK45" s="249"/>
      <c r="CL45" s="234"/>
      <c r="CM45" s="242">
        <f t="shared" si="92"/>
        <v>0</v>
      </c>
      <c r="CN45" s="243">
        <f t="shared" si="93"/>
        <v>0</v>
      </c>
      <c r="CO45" s="236"/>
      <c r="CP45" s="249"/>
      <c r="CQ45" s="234"/>
      <c r="CR45" s="242">
        <f t="shared" si="94"/>
        <v>0</v>
      </c>
      <c r="CS45" s="243">
        <f t="shared" si="95"/>
        <v>0</v>
      </c>
      <c r="CT45" s="236"/>
      <c r="CU45" s="249"/>
      <c r="CV45" s="234"/>
      <c r="CW45" s="242">
        <f t="shared" si="96"/>
        <v>0</v>
      </c>
      <c r="CX45" s="243">
        <f t="shared" si="97"/>
        <v>0</v>
      </c>
      <c r="CY45" s="236"/>
      <c r="CZ45" s="249"/>
      <c r="DA45" s="234"/>
      <c r="DB45" s="242">
        <f t="shared" si="98"/>
        <v>0</v>
      </c>
      <c r="DC45" s="243">
        <f t="shared" si="42"/>
        <v>0</v>
      </c>
      <c r="DD45" s="236"/>
      <c r="DE45" s="382"/>
      <c r="DF45" s="249"/>
      <c r="DG45" s="234"/>
      <c r="DH45" s="242">
        <f t="shared" si="99"/>
        <v>0</v>
      </c>
      <c r="DI45" s="243">
        <f t="shared" si="43"/>
        <v>0</v>
      </c>
      <c r="DJ45" s="236"/>
      <c r="DK45" s="185"/>
      <c r="DL45" s="278"/>
      <c r="DM45" s="399"/>
      <c r="DN45" s="207">
        <f t="shared" si="44"/>
        <v>0</v>
      </c>
      <c r="DO45" s="243">
        <f t="shared" si="45"/>
        <v>0</v>
      </c>
      <c r="DP45" s="257"/>
      <c r="DQ45" s="188" t="e">
        <f t="shared" si="100"/>
        <v>#DIV/0!</v>
      </c>
      <c r="DR45" s="185"/>
      <c r="DS45" s="185"/>
      <c r="DT45" s="207">
        <f t="shared" si="131"/>
        <v>0</v>
      </c>
      <c r="DU45" s="243">
        <f t="shared" si="46"/>
        <v>0</v>
      </c>
      <c r="DV45" s="236"/>
      <c r="DW45" s="188" t="e">
        <f>#REF!/DH45</f>
        <v>#REF!</v>
      </c>
      <c r="DX45" s="182" t="e">
        <f>#REF!/DK45</f>
        <v>#REF!</v>
      </c>
      <c r="DY45" s="185"/>
      <c r="DZ45" s="185"/>
      <c r="EA45" s="207">
        <f t="shared" si="101"/>
        <v>0</v>
      </c>
      <c r="EB45" s="243">
        <f t="shared" si="19"/>
        <v>0</v>
      </c>
      <c r="EC45" s="236"/>
      <c r="ED45" s="188" t="e">
        <f t="shared" si="102"/>
        <v>#DIV/0!</v>
      </c>
      <c r="EE45" s="182" t="e">
        <f t="shared" si="103"/>
        <v>#DIV/0!</v>
      </c>
      <c r="EF45" s="185"/>
      <c r="EG45" s="185"/>
      <c r="EH45" s="207">
        <f t="shared" si="104"/>
        <v>0</v>
      </c>
      <c r="EI45" s="243">
        <f t="shared" si="47"/>
        <v>0</v>
      </c>
      <c r="EJ45" s="236"/>
      <c r="EK45" s="188" t="e">
        <f t="shared" si="105"/>
        <v>#DIV/0!</v>
      </c>
      <c r="EL45" s="182" t="e">
        <f t="shared" si="106"/>
        <v>#DIV/0!</v>
      </c>
      <c r="EM45" s="185"/>
      <c r="EN45" s="185"/>
      <c r="EO45" s="207">
        <f t="shared" si="107"/>
        <v>0</v>
      </c>
      <c r="EP45" s="243">
        <f t="shared" si="48"/>
        <v>0</v>
      </c>
      <c r="EQ45" s="236"/>
      <c r="ER45" s="188" t="e">
        <f t="shared" si="108"/>
        <v>#DIV/0!</v>
      </c>
      <c r="ES45" s="182" t="e">
        <f t="shared" si="109"/>
        <v>#DIV/0!</v>
      </c>
      <c r="ET45" s="185"/>
      <c r="EU45" s="185"/>
      <c r="EV45" s="207">
        <f t="shared" si="110"/>
        <v>0</v>
      </c>
      <c r="EW45" s="243">
        <f t="shared" si="49"/>
        <v>0</v>
      </c>
      <c r="EX45" s="236"/>
      <c r="EY45" s="188" t="e">
        <f t="shared" si="111"/>
        <v>#DIV/0!</v>
      </c>
      <c r="EZ45" s="182" t="e">
        <f t="shared" si="137"/>
        <v>#DIV/0!</v>
      </c>
      <c r="FA45" s="185"/>
      <c r="FB45" s="185"/>
      <c r="FC45" s="207">
        <f t="shared" si="113"/>
        <v>0</v>
      </c>
      <c r="FD45" s="243">
        <f t="shared" si="55"/>
        <v>0</v>
      </c>
      <c r="FE45" s="236"/>
      <c r="FF45" s="188" t="e">
        <f t="shared" si="138"/>
        <v>#DIV/0!</v>
      </c>
      <c r="FG45" s="182" t="e">
        <f t="shared" si="115"/>
        <v>#DIV/0!</v>
      </c>
      <c r="FH45" s="185"/>
      <c r="FI45" s="185"/>
      <c r="FJ45" s="207">
        <f t="shared" si="50"/>
        <v>0</v>
      </c>
      <c r="FK45" s="243">
        <f t="shared" si="64"/>
        <v>0</v>
      </c>
      <c r="FL45" s="236"/>
      <c r="FM45" s="185"/>
      <c r="FN45" s="185"/>
      <c r="FO45" s="207">
        <f t="shared" si="116"/>
        <v>0</v>
      </c>
      <c r="FP45" s="243">
        <f t="shared" si="52"/>
        <v>0</v>
      </c>
      <c r="FQ45" s="236"/>
      <c r="FR45" s="188" t="e">
        <f t="shared" si="117"/>
        <v>#DIV/0!</v>
      </c>
      <c r="FS45" s="182" t="e">
        <f t="shared" si="118"/>
        <v>#DIV/0!</v>
      </c>
      <c r="FT45" s="185"/>
      <c r="FU45" s="185"/>
      <c r="FV45" s="207">
        <f t="shared" si="119"/>
        <v>0</v>
      </c>
      <c r="FW45" s="243">
        <f t="shared" si="53"/>
        <v>0</v>
      </c>
      <c r="FX45" s="257">
        <f t="shared" si="132"/>
        <v>10</v>
      </c>
      <c r="FY45" s="257"/>
      <c r="FZ45" s="188" t="e">
        <f t="shared" si="120"/>
        <v>#DIV/0!</v>
      </c>
      <c r="GA45" s="182" t="e">
        <f t="shared" si="121"/>
        <v>#DIV/0!</v>
      </c>
      <c r="GB45" s="185"/>
      <c r="GC45" s="185"/>
      <c r="GD45" s="207">
        <f t="shared" si="122"/>
        <v>0</v>
      </c>
      <c r="GE45" s="243">
        <f t="shared" si="27"/>
        <v>0</v>
      </c>
      <c r="GF45" s="236"/>
      <c r="GG45" s="188" t="e">
        <f t="shared" si="123"/>
        <v>#DIV/0!</v>
      </c>
      <c r="GH45" s="182" t="e">
        <f t="shared" si="124"/>
        <v>#DIV/0!</v>
      </c>
      <c r="GI45" s="185"/>
      <c r="GJ45" s="185"/>
      <c r="GK45" s="207">
        <f t="shared" si="125"/>
        <v>0</v>
      </c>
      <c r="GL45" s="243">
        <f t="shared" si="29"/>
        <v>0</v>
      </c>
      <c r="GM45" s="236"/>
      <c r="GN45" s="188" t="e">
        <f t="shared" si="126"/>
        <v>#DIV/0!</v>
      </c>
      <c r="GO45" s="182" t="e">
        <f t="shared" si="127"/>
        <v>#DIV/0!</v>
      </c>
    </row>
    <row r="46" spans="1:199" ht="15.75" thickBot="1" x14ac:dyDescent="0.3">
      <c r="A46" s="51" t="s">
        <v>134</v>
      </c>
      <c r="B46" s="2" t="s">
        <v>135</v>
      </c>
      <c r="C46" s="8"/>
      <c r="D46" s="135"/>
      <c r="E46" s="2" t="s">
        <v>6</v>
      </c>
      <c r="F46" s="8">
        <v>10</v>
      </c>
      <c r="G46" s="8">
        <v>15</v>
      </c>
      <c r="H46" s="8"/>
      <c r="I46" s="8"/>
      <c r="J46" s="2"/>
      <c r="K46" s="8"/>
      <c r="L46" s="8"/>
      <c r="M46" s="8"/>
      <c r="N46" s="14" t="str">
        <f t="shared" si="30"/>
        <v/>
      </c>
      <c r="O46" s="14" t="str">
        <f t="shared" si="31"/>
        <v/>
      </c>
      <c r="P46" s="14">
        <f t="shared" si="32"/>
        <v>15</v>
      </c>
      <c r="Q46" s="14" t="str">
        <f t="shared" si="33"/>
        <v/>
      </c>
      <c r="R46" s="14" t="str">
        <f t="shared" si="34"/>
        <v/>
      </c>
      <c r="S46" s="14">
        <f t="shared" si="35"/>
        <v>5</v>
      </c>
      <c r="T46" s="14" t="str">
        <f t="shared" si="36"/>
        <v/>
      </c>
      <c r="U46" s="14" t="str">
        <f t="shared" si="37"/>
        <v/>
      </c>
      <c r="V46" s="14">
        <f t="shared" si="128"/>
        <v>7</v>
      </c>
      <c r="W46" s="14">
        <f t="shared" si="39"/>
        <v>15</v>
      </c>
      <c r="X46" s="14" t="str">
        <f t="shared" si="40"/>
        <v/>
      </c>
      <c r="Y46" s="14">
        <f>$AT$1</f>
        <v>15</v>
      </c>
      <c r="Z46" s="8"/>
      <c r="AA46" s="298"/>
      <c r="AB46" s="14">
        <f>$AT$1</f>
        <v>15</v>
      </c>
      <c r="AC46" s="298"/>
      <c r="AD46" s="172">
        <f t="shared" si="133"/>
        <v>30</v>
      </c>
      <c r="AE46" s="54">
        <f t="shared" ca="1" si="86"/>
        <v>67</v>
      </c>
      <c r="AF46" s="1"/>
      <c r="AG46" s="27"/>
      <c r="AH46" s="30"/>
      <c r="AI46" s="27"/>
      <c r="AJ46" s="28"/>
      <c r="AK46" s="1"/>
      <c r="AL46" s="1"/>
      <c r="AM46" s="6">
        <f t="shared" ca="1" si="134"/>
        <v>30</v>
      </c>
      <c r="AN46" s="6"/>
      <c r="AO46" s="6">
        <f t="shared" si="85"/>
        <v>6</v>
      </c>
      <c r="AP46" s="6">
        <f>COUNT(F46:AC46)</f>
        <v>8</v>
      </c>
      <c r="AQ46" s="20" t="s">
        <v>6</v>
      </c>
      <c r="AR46" s="345">
        <v>42</v>
      </c>
      <c r="AS46" s="345">
        <v>15</v>
      </c>
      <c r="AT46" s="335">
        <f t="shared" si="129"/>
        <v>42.25</v>
      </c>
      <c r="AU46" s="97">
        <f t="shared" si="56"/>
        <v>42.25</v>
      </c>
      <c r="AV46" s="193">
        <v>42</v>
      </c>
      <c r="AW46" s="160">
        <v>15</v>
      </c>
      <c r="AX46" s="180">
        <f t="shared" si="84"/>
        <v>43.733333333333334</v>
      </c>
      <c r="AY46" s="165">
        <v>43</v>
      </c>
      <c r="AZ46" s="165">
        <v>44</v>
      </c>
      <c r="BA46" s="160"/>
      <c r="BB46" s="97"/>
      <c r="BC46" s="165"/>
      <c r="BD46" s="165"/>
      <c r="BE46" s="160"/>
      <c r="BF46" s="97"/>
      <c r="BG46" s="165"/>
      <c r="BH46" s="165"/>
      <c r="BI46" s="160"/>
      <c r="BJ46" s="97"/>
      <c r="BK46" s="165"/>
      <c r="BL46" s="165"/>
      <c r="BM46" s="160"/>
      <c r="BN46" s="97"/>
      <c r="BO46" s="165"/>
      <c r="BP46" s="165"/>
      <c r="BQ46" s="182"/>
      <c r="BR46" s="97"/>
      <c r="BS46" s="165"/>
      <c r="BT46" s="165"/>
      <c r="BU46" s="182"/>
      <c r="BV46" s="207">
        <f t="shared" si="81"/>
        <v>0</v>
      </c>
      <c r="BW46" s="185"/>
      <c r="BX46" s="278"/>
      <c r="BY46" s="188" t="e">
        <f t="shared" si="87"/>
        <v>#DIV/0!</v>
      </c>
      <c r="BZ46" s="182" t="e">
        <f t="shared" si="88"/>
        <v>#DIV/0!</v>
      </c>
      <c r="CA46" s="249"/>
      <c r="CB46" s="234"/>
      <c r="CC46" s="242">
        <f t="shared" si="5"/>
        <v>0</v>
      </c>
      <c r="CD46" s="243">
        <f t="shared" si="89"/>
        <v>0</v>
      </c>
      <c r="CE46" s="236">
        <v>10</v>
      </c>
      <c r="CF46" s="249">
        <v>43</v>
      </c>
      <c r="CG46" s="234">
        <v>44</v>
      </c>
      <c r="CH46" s="242">
        <f t="shared" si="90"/>
        <v>43.733333333333334</v>
      </c>
      <c r="CI46" s="243">
        <f t="shared" si="91"/>
        <v>1.0351084812623275</v>
      </c>
      <c r="CJ46" s="236">
        <v>15</v>
      </c>
      <c r="CK46" s="249"/>
      <c r="CL46" s="234"/>
      <c r="CM46" s="242">
        <f t="shared" si="92"/>
        <v>0</v>
      </c>
      <c r="CN46" s="243">
        <f t="shared" si="93"/>
        <v>0</v>
      </c>
      <c r="CO46" s="236"/>
      <c r="CP46" s="249"/>
      <c r="CQ46" s="234"/>
      <c r="CR46" s="242">
        <f t="shared" si="94"/>
        <v>0</v>
      </c>
      <c r="CS46" s="243">
        <f t="shared" si="95"/>
        <v>0</v>
      </c>
      <c r="CT46" s="236"/>
      <c r="CU46" s="249"/>
      <c r="CV46" s="234"/>
      <c r="CW46" s="242">
        <f t="shared" si="96"/>
        <v>0</v>
      </c>
      <c r="CX46" s="243">
        <f t="shared" si="97"/>
        <v>0</v>
      </c>
      <c r="CY46" s="236"/>
      <c r="CZ46" s="249"/>
      <c r="DA46" s="234"/>
      <c r="DB46" s="242">
        <f t="shared" si="98"/>
        <v>0</v>
      </c>
      <c r="DC46" s="243">
        <f t="shared" si="42"/>
        <v>0</v>
      </c>
      <c r="DD46" s="236"/>
      <c r="DE46" s="382"/>
      <c r="DF46" s="249"/>
      <c r="DG46" s="234"/>
      <c r="DH46" s="242">
        <f t="shared" si="99"/>
        <v>0</v>
      </c>
      <c r="DI46" s="243">
        <f t="shared" si="43"/>
        <v>0</v>
      </c>
      <c r="DJ46" s="236"/>
      <c r="DK46" s="185"/>
      <c r="DL46" s="278"/>
      <c r="DM46" s="399"/>
      <c r="DN46" s="207">
        <f t="shared" si="44"/>
        <v>0</v>
      </c>
      <c r="DO46" s="243">
        <f t="shared" si="45"/>
        <v>0</v>
      </c>
      <c r="DP46" s="257"/>
      <c r="DQ46" s="188" t="e">
        <f t="shared" si="100"/>
        <v>#DIV/0!</v>
      </c>
      <c r="DR46" s="185"/>
      <c r="DS46" s="185"/>
      <c r="DT46" s="207">
        <f t="shared" si="131"/>
        <v>0</v>
      </c>
      <c r="DU46" s="243">
        <f t="shared" si="46"/>
        <v>0</v>
      </c>
      <c r="DV46" s="236"/>
      <c r="DW46" s="188" t="e">
        <f>#REF!/DH46</f>
        <v>#REF!</v>
      </c>
      <c r="DX46" s="182" t="e">
        <f>#REF!/DK46</f>
        <v>#REF!</v>
      </c>
      <c r="DY46" s="185"/>
      <c r="DZ46" s="185"/>
      <c r="EA46" s="207">
        <f t="shared" si="101"/>
        <v>0</v>
      </c>
      <c r="EB46" s="243">
        <f t="shared" si="19"/>
        <v>0</v>
      </c>
      <c r="EC46" s="236"/>
      <c r="ED46" s="188" t="e">
        <f t="shared" si="102"/>
        <v>#DIV/0!</v>
      </c>
      <c r="EE46" s="182" t="e">
        <f t="shared" si="103"/>
        <v>#DIV/0!</v>
      </c>
      <c r="EF46" s="185">
        <v>42</v>
      </c>
      <c r="EG46" s="185">
        <v>41</v>
      </c>
      <c r="EH46" s="207">
        <f t="shared" si="104"/>
        <v>42.68333333333333</v>
      </c>
      <c r="EI46" s="243">
        <f t="shared" si="47"/>
        <v>1.0102564102564102</v>
      </c>
      <c r="EJ46" s="236">
        <v>15</v>
      </c>
      <c r="EK46" s="188" t="e">
        <f t="shared" si="105"/>
        <v>#DIV/0!</v>
      </c>
      <c r="EL46" s="182" t="e">
        <f t="shared" si="106"/>
        <v>#DIV/0!</v>
      </c>
      <c r="EM46" s="185"/>
      <c r="EN46" s="185"/>
      <c r="EO46" s="207">
        <f t="shared" si="107"/>
        <v>0</v>
      </c>
      <c r="EP46" s="243">
        <f t="shared" si="48"/>
        <v>0</v>
      </c>
      <c r="EQ46" s="236"/>
      <c r="ER46" s="188" t="e">
        <f t="shared" si="108"/>
        <v>#DIV/0!</v>
      </c>
      <c r="ES46" s="182">
        <f t="shared" si="109"/>
        <v>0</v>
      </c>
      <c r="ET46" s="185"/>
      <c r="EU46" s="185"/>
      <c r="EV46" s="207">
        <f t="shared" si="110"/>
        <v>0</v>
      </c>
      <c r="EW46" s="243">
        <f t="shared" si="49"/>
        <v>0</v>
      </c>
      <c r="EX46" s="236"/>
      <c r="EY46" s="188">
        <f t="shared" si="111"/>
        <v>0</v>
      </c>
      <c r="EZ46" s="182" t="e">
        <f t="shared" si="137"/>
        <v>#DIV/0!</v>
      </c>
      <c r="FA46" s="185">
        <v>36</v>
      </c>
      <c r="FB46" s="185">
        <v>39</v>
      </c>
      <c r="FC46" s="207">
        <f t="shared" si="113"/>
        <v>36.65</v>
      </c>
      <c r="FD46" s="243">
        <f t="shared" si="55"/>
        <v>0.86745562130177511</v>
      </c>
      <c r="FE46" s="236">
        <v>5</v>
      </c>
      <c r="FF46" s="188" t="e">
        <f t="shared" si="138"/>
        <v>#DIV/0!</v>
      </c>
      <c r="FG46" s="182" t="e">
        <f t="shared" si="115"/>
        <v>#DIV/0!</v>
      </c>
      <c r="FH46" s="185"/>
      <c r="FI46" s="185"/>
      <c r="FJ46" s="207">
        <f t="shared" si="50"/>
        <v>0</v>
      </c>
      <c r="FK46" s="243">
        <f t="shared" si="64"/>
        <v>0</v>
      </c>
      <c r="FL46" s="236"/>
      <c r="FM46" s="185"/>
      <c r="FN46" s="185"/>
      <c r="FO46" s="207">
        <f t="shared" si="116"/>
        <v>0</v>
      </c>
      <c r="FP46" s="243">
        <f t="shared" si="52"/>
        <v>0</v>
      </c>
      <c r="FQ46" s="236"/>
      <c r="FR46" s="188">
        <f t="shared" si="117"/>
        <v>0</v>
      </c>
      <c r="FS46" s="182" t="e">
        <f t="shared" si="118"/>
        <v>#DIV/0!</v>
      </c>
      <c r="FT46" s="185">
        <v>37</v>
      </c>
      <c r="FU46" s="185">
        <v>36</v>
      </c>
      <c r="FV46" s="207">
        <f t="shared" si="119"/>
        <v>37.6</v>
      </c>
      <c r="FW46" s="243">
        <f t="shared" si="53"/>
        <v>0.88994082840236688</v>
      </c>
      <c r="FX46" s="257">
        <f t="shared" si="132"/>
        <v>9</v>
      </c>
      <c r="FY46" s="257">
        <v>7</v>
      </c>
      <c r="FZ46" s="188" t="e">
        <f t="shared" si="120"/>
        <v>#DIV/0!</v>
      </c>
      <c r="GA46" s="182" t="e">
        <f t="shared" si="121"/>
        <v>#DIV/0!</v>
      </c>
      <c r="GB46" s="185">
        <v>82</v>
      </c>
      <c r="GC46" s="185">
        <v>12</v>
      </c>
      <c r="GD46" s="207">
        <f t="shared" si="122"/>
        <v>82.2</v>
      </c>
      <c r="GE46" s="243">
        <f t="shared" si="27"/>
        <v>1.9455621301775148</v>
      </c>
      <c r="GF46" s="236">
        <v>15</v>
      </c>
      <c r="GG46" s="188" t="e">
        <f t="shared" si="123"/>
        <v>#DIV/0!</v>
      </c>
      <c r="GH46" s="182">
        <f t="shared" si="124"/>
        <v>2.2216216216216216</v>
      </c>
      <c r="GI46" s="185"/>
      <c r="GJ46" s="185"/>
      <c r="GK46" s="207">
        <f t="shared" si="125"/>
        <v>0</v>
      </c>
      <c r="GL46" s="243">
        <f t="shared" si="29"/>
        <v>0</v>
      </c>
      <c r="GM46" s="236"/>
      <c r="GN46" s="188">
        <f t="shared" si="126"/>
        <v>0</v>
      </c>
      <c r="GO46" s="182">
        <f t="shared" si="127"/>
        <v>0</v>
      </c>
    </row>
    <row r="47" spans="1:199" ht="15.75" thickBot="1" x14ac:dyDescent="0.3">
      <c r="A47" s="51" t="s">
        <v>131</v>
      </c>
      <c r="B47" s="2" t="s">
        <v>132</v>
      </c>
      <c r="C47" s="8"/>
      <c r="D47" s="112"/>
      <c r="E47" s="2" t="s">
        <v>6</v>
      </c>
      <c r="F47" s="8"/>
      <c r="G47" s="8">
        <v>12</v>
      </c>
      <c r="H47" s="8">
        <v>15</v>
      </c>
      <c r="I47" s="8">
        <v>15</v>
      </c>
      <c r="J47" s="2"/>
      <c r="K47" s="8">
        <v>15</v>
      </c>
      <c r="L47" s="8"/>
      <c r="M47" s="8"/>
      <c r="N47" s="14" t="str">
        <f t="shared" si="30"/>
        <v/>
      </c>
      <c r="O47" s="14" t="str">
        <f t="shared" si="31"/>
        <v/>
      </c>
      <c r="P47" s="14">
        <f t="shared" si="32"/>
        <v>12</v>
      </c>
      <c r="Q47" s="14" t="str">
        <f t="shared" si="33"/>
        <v/>
      </c>
      <c r="R47" s="14" t="str">
        <f t="shared" si="34"/>
        <v/>
      </c>
      <c r="S47" s="14">
        <f t="shared" si="35"/>
        <v>15</v>
      </c>
      <c r="T47" s="14" t="str">
        <f t="shared" si="36"/>
        <v/>
      </c>
      <c r="U47" s="14" t="str">
        <f t="shared" si="37"/>
        <v/>
      </c>
      <c r="V47" s="14" t="str">
        <f t="shared" si="128"/>
        <v/>
      </c>
      <c r="W47" s="14" t="str">
        <f t="shared" si="39"/>
        <v/>
      </c>
      <c r="X47" s="14" t="str">
        <f t="shared" si="40"/>
        <v/>
      </c>
      <c r="Y47" s="14">
        <f>$AT$1</f>
        <v>15</v>
      </c>
      <c r="Z47" s="8"/>
      <c r="AA47" s="298"/>
      <c r="AB47" s="298"/>
      <c r="AC47" s="14">
        <f>$AT$1</f>
        <v>15</v>
      </c>
      <c r="AD47" s="172">
        <f t="shared" si="133"/>
        <v>30</v>
      </c>
      <c r="AE47" s="54">
        <f t="shared" ca="1" si="86"/>
        <v>84</v>
      </c>
      <c r="AF47" s="1"/>
      <c r="AG47" s="27" t="str">
        <f>CONCATENATE(TRUNC(AH47),"m ",FIXED(((AH47)-TRUNC(AH47))*60,0),"s")</f>
        <v>35m 46s</v>
      </c>
      <c r="AH47" s="27">
        <v>35.76</v>
      </c>
      <c r="AI47" s="27">
        <f>COUNT(F47:X47)</f>
        <v>6</v>
      </c>
      <c r="AJ47" s="28">
        <f>IF(AI47=0,0,IF(AI47=1,AVERAGE(LARGE(F47:X47,1)),IF(AI47=2,AVERAGE(LARGE(F47:X47,1),LARGE(F47:X47,2)),IF(AI47=3,AVERAGE(LARGE(F47:X47,1),LARGE(F47:X47,2),LARGE(F47:X47,3)),IF(AI47=4,AVERAGE(LARGE(F47:X47,1),LARGE(F47:X47,2),LARGE(F47:X47,3),LARGE(F47:X47,4)),IF(AI47=5,AVERAGE(LARGE(F47:X47,1),LARGE(F47:X47,2),LARGE(F47:X47,3),LARGE(F47:X47,4),LARGE(F47:X47,5)),IF(AI47=6,AVERAGE(LARGE(F47:X47,1),LARGE(F47:X47,2),LARGE(F47:X47,3),LARGE(F47:X47,4),LARGE(F47:X47,5),LARGE(F47:X47,6)),IF(AI47=7,AVERAGE(LARGE(F47:X47,1),LARGE(F47:X47,2),LARGE(F47:X47,3),LARGE(F47:X47,4),LARGE(F47:X47,5),LARGE(F47:X47,6),LARGE(F47:X47,7)),IF(AI47=8,AVERAGE(LARGE(F47:X47,1),LARGE(F47:X47,2),LARGE(F47:X47,3),LARGE(F47:X47,4),LARGE(F47:X47,5),LARGE(F47:X47,6),LARGE(F47:X47,7),LARGE(F47:X47,8)),IF(AI47=9,AVERAGE(LARGE(F47:X47,1),LARGE(F47:X47,2),LARGE(F47:X47,3),LARGE(F47:X47,4),LARGE(F47:X47,5),LARGE(F47:X47,6),LARGE(F47:X47,7),LARGE(F47:X47,8),LARGE(F47:X47,9)),IF(AI47&gt;9,AVERAGE(LARGE(F47:X47,1),LARGE(F47:X47,2),LARGE(F47:X47,3),LARGE(F47:X47,4),LARGE(F47:X47,5),LARGE(F47:X47,6),LARGE(F47:X47,7),LARGE(F47:X47,8),LARGE(F47:X47,9),LARGE(F47:X47,10)))))))))))))</f>
        <v>14</v>
      </c>
      <c r="AK47" s="1"/>
      <c r="AL47" s="1"/>
      <c r="AM47" s="6">
        <f t="shared" ca="1" si="134"/>
        <v>30</v>
      </c>
      <c r="AN47" s="6"/>
      <c r="AO47" s="6">
        <f t="shared" si="85"/>
        <v>6</v>
      </c>
      <c r="AP47" s="6">
        <f>COUNT(F47:AC47)</f>
        <v>8</v>
      </c>
      <c r="AQ47" s="20" t="s">
        <v>6</v>
      </c>
      <c r="AR47" s="349">
        <v>53</v>
      </c>
      <c r="AS47" s="349">
        <v>17</v>
      </c>
      <c r="AT47" s="391">
        <f t="shared" si="129"/>
        <v>53.283333333333331</v>
      </c>
      <c r="AU47" s="187">
        <v>53.29</v>
      </c>
      <c r="AV47" s="194"/>
      <c r="AW47" s="160"/>
      <c r="AX47" s="180">
        <f t="shared" si="84"/>
        <v>59.06666666666667</v>
      </c>
      <c r="AY47" s="165">
        <v>59</v>
      </c>
      <c r="AZ47" s="165">
        <v>4</v>
      </c>
      <c r="BA47" s="216"/>
      <c r="BB47" s="97">
        <f t="shared" si="82"/>
        <v>40.733333333333334</v>
      </c>
      <c r="BC47" s="165">
        <v>40</v>
      </c>
      <c r="BD47" s="165">
        <v>44</v>
      </c>
      <c r="BE47" s="182"/>
      <c r="BF47" s="97">
        <f t="shared" ref="BF47:BF64" si="139">BG47+BH47/60</f>
        <v>52.56666666666667</v>
      </c>
      <c r="BG47" s="165">
        <v>52</v>
      </c>
      <c r="BH47" s="165">
        <v>34</v>
      </c>
      <c r="BI47" s="182"/>
      <c r="BJ47" s="97"/>
      <c r="BK47" s="165"/>
      <c r="BL47" s="165"/>
      <c r="BM47" s="182"/>
      <c r="BN47" s="97"/>
      <c r="BO47" s="185">
        <v>42</v>
      </c>
      <c r="BP47" s="165">
        <v>59</v>
      </c>
      <c r="BQ47" s="182"/>
      <c r="BR47" s="97"/>
      <c r="BS47" s="165"/>
      <c r="BT47" s="165"/>
      <c r="BU47" s="182"/>
      <c r="BV47" s="207">
        <f t="shared" si="81"/>
        <v>0</v>
      </c>
      <c r="BW47" s="185"/>
      <c r="BX47" s="278"/>
      <c r="BY47" s="188" t="e">
        <f t="shared" si="87"/>
        <v>#DIV/0!</v>
      </c>
      <c r="BZ47" s="182" t="e">
        <f t="shared" si="88"/>
        <v>#DIV/0!</v>
      </c>
      <c r="CA47" s="249"/>
      <c r="CB47" s="234"/>
      <c r="CC47" s="242">
        <f t="shared" si="5"/>
        <v>0</v>
      </c>
      <c r="CD47" s="243">
        <f t="shared" si="89"/>
        <v>0</v>
      </c>
      <c r="CE47" s="236"/>
      <c r="CF47" s="249">
        <v>59</v>
      </c>
      <c r="CG47" s="234">
        <v>4</v>
      </c>
      <c r="CH47" s="242">
        <f t="shared" si="90"/>
        <v>59.06666666666667</v>
      </c>
      <c r="CI47" s="243">
        <f t="shared" si="91"/>
        <v>1.1085392555520801</v>
      </c>
      <c r="CJ47" s="236">
        <v>12</v>
      </c>
      <c r="CK47" s="249">
        <v>40</v>
      </c>
      <c r="CL47" s="234">
        <v>44</v>
      </c>
      <c r="CM47" s="242">
        <f t="shared" si="92"/>
        <v>40.733333333333334</v>
      </c>
      <c r="CN47" s="243">
        <f t="shared" si="93"/>
        <v>0.7644666875195496</v>
      </c>
      <c r="CO47" s="236">
        <v>15</v>
      </c>
      <c r="CP47" s="249">
        <v>52</v>
      </c>
      <c r="CQ47" s="234">
        <v>34</v>
      </c>
      <c r="CR47" s="242">
        <f t="shared" si="94"/>
        <v>52.56666666666667</v>
      </c>
      <c r="CS47" s="243">
        <f t="shared" si="95"/>
        <v>0.98654989052236486</v>
      </c>
      <c r="CT47" s="236">
        <v>15</v>
      </c>
      <c r="CU47" s="249"/>
      <c r="CV47" s="234"/>
      <c r="CW47" s="242">
        <f t="shared" si="96"/>
        <v>0</v>
      </c>
      <c r="CX47" s="243">
        <f t="shared" si="97"/>
        <v>0</v>
      </c>
      <c r="CY47" s="236"/>
      <c r="CZ47" s="249">
        <v>42</v>
      </c>
      <c r="DA47" s="234">
        <v>59</v>
      </c>
      <c r="DB47" s="242">
        <f t="shared" si="98"/>
        <v>42.983333333333334</v>
      </c>
      <c r="DC47" s="243">
        <f t="shared" si="42"/>
        <v>0.80669377541445109</v>
      </c>
      <c r="DD47" s="236">
        <v>15</v>
      </c>
      <c r="DE47" s="382"/>
      <c r="DF47" s="249"/>
      <c r="DG47" s="234"/>
      <c r="DH47" s="242">
        <f t="shared" si="99"/>
        <v>0</v>
      </c>
      <c r="DI47" s="243">
        <f t="shared" si="43"/>
        <v>0</v>
      </c>
      <c r="DJ47" s="236"/>
      <c r="DK47" s="185"/>
      <c r="DL47" s="278"/>
      <c r="DM47" s="399"/>
      <c r="DN47" s="207">
        <f t="shared" si="44"/>
        <v>0</v>
      </c>
      <c r="DO47" s="243">
        <f t="shared" si="45"/>
        <v>0</v>
      </c>
      <c r="DP47" s="257"/>
      <c r="DQ47" s="188">
        <f t="shared" si="100"/>
        <v>0</v>
      </c>
      <c r="DR47" s="185"/>
      <c r="DS47" s="185"/>
      <c r="DT47" s="207">
        <f t="shared" si="131"/>
        <v>0</v>
      </c>
      <c r="DU47" s="243">
        <f t="shared" si="46"/>
        <v>0</v>
      </c>
      <c r="DV47" s="236"/>
      <c r="DW47" s="188" t="e">
        <f>#REF!/DH47</f>
        <v>#REF!</v>
      </c>
      <c r="DX47" s="182" t="e">
        <f>#REF!/DK47</f>
        <v>#REF!</v>
      </c>
      <c r="DY47" s="185"/>
      <c r="DZ47" s="185"/>
      <c r="EA47" s="207">
        <f t="shared" si="101"/>
        <v>0</v>
      </c>
      <c r="EB47" s="243">
        <f t="shared" si="19"/>
        <v>0</v>
      </c>
      <c r="EC47" s="236"/>
      <c r="ED47" s="188" t="e">
        <f t="shared" si="102"/>
        <v>#DIV/0!</v>
      </c>
      <c r="EE47" s="182" t="e">
        <f t="shared" si="103"/>
        <v>#DIV/0!</v>
      </c>
      <c r="EF47" s="185">
        <v>85</v>
      </c>
      <c r="EG47" s="185">
        <v>7</v>
      </c>
      <c r="EH47" s="207">
        <f t="shared" si="104"/>
        <v>85.11666666666666</v>
      </c>
      <c r="EI47" s="243">
        <f t="shared" si="47"/>
        <v>1.5974350954019392</v>
      </c>
      <c r="EJ47" s="236">
        <v>12</v>
      </c>
      <c r="EK47" s="188" t="e">
        <f t="shared" si="105"/>
        <v>#DIV/0!</v>
      </c>
      <c r="EL47" s="182" t="e">
        <f t="shared" si="106"/>
        <v>#DIV/0!</v>
      </c>
      <c r="EM47" s="185"/>
      <c r="EN47" s="185"/>
      <c r="EO47" s="207">
        <f t="shared" si="107"/>
        <v>0</v>
      </c>
      <c r="EP47" s="243">
        <f t="shared" si="48"/>
        <v>0</v>
      </c>
      <c r="EQ47" s="236"/>
      <c r="ER47" s="188" t="e">
        <f t="shared" si="108"/>
        <v>#DIV/0!</v>
      </c>
      <c r="ES47" s="182">
        <f t="shared" si="109"/>
        <v>0</v>
      </c>
      <c r="ET47" s="185"/>
      <c r="EU47" s="185"/>
      <c r="EV47" s="207">
        <f t="shared" si="110"/>
        <v>0</v>
      </c>
      <c r="EW47" s="243">
        <f t="shared" si="49"/>
        <v>0</v>
      </c>
      <c r="EX47" s="236"/>
      <c r="EY47" s="188">
        <f t="shared" si="111"/>
        <v>0</v>
      </c>
      <c r="EZ47" s="182" t="e">
        <f t="shared" si="137"/>
        <v>#DIV/0!</v>
      </c>
      <c r="FA47" s="185">
        <v>52</v>
      </c>
      <c r="FB47" s="185">
        <v>46</v>
      </c>
      <c r="FC47" s="207">
        <f t="shared" si="113"/>
        <v>52.766666666666666</v>
      </c>
      <c r="FD47" s="243">
        <f t="shared" si="55"/>
        <v>0.99030340944635598</v>
      </c>
      <c r="FE47" s="236">
        <v>15</v>
      </c>
      <c r="FF47" s="188" t="e">
        <f t="shared" si="138"/>
        <v>#DIV/0!</v>
      </c>
      <c r="FG47" s="182" t="e">
        <f t="shared" si="115"/>
        <v>#DIV/0!</v>
      </c>
      <c r="FH47" s="185"/>
      <c r="FI47" s="185"/>
      <c r="FJ47" s="207">
        <f t="shared" si="50"/>
        <v>0</v>
      </c>
      <c r="FK47" s="243">
        <f t="shared" si="64"/>
        <v>0</v>
      </c>
      <c r="FL47" s="236"/>
      <c r="FM47" s="185"/>
      <c r="FN47" s="185"/>
      <c r="FO47" s="207">
        <f t="shared" si="116"/>
        <v>0</v>
      </c>
      <c r="FP47" s="243">
        <f t="shared" si="52"/>
        <v>0</v>
      </c>
      <c r="FQ47" s="236"/>
      <c r="FR47" s="188">
        <f t="shared" si="117"/>
        <v>0</v>
      </c>
      <c r="FS47" s="182" t="e">
        <f t="shared" si="118"/>
        <v>#DIV/0!</v>
      </c>
      <c r="FT47" s="185"/>
      <c r="FU47" s="185"/>
      <c r="FV47" s="207">
        <f t="shared" si="119"/>
        <v>0</v>
      </c>
      <c r="FW47" s="243">
        <f t="shared" si="53"/>
        <v>0</v>
      </c>
      <c r="FX47" s="257">
        <f t="shared" si="132"/>
        <v>10</v>
      </c>
      <c r="FY47" s="257"/>
      <c r="FZ47" s="188" t="e">
        <f t="shared" si="120"/>
        <v>#DIV/0!</v>
      </c>
      <c r="GA47" s="182" t="e">
        <f t="shared" si="121"/>
        <v>#DIV/0!</v>
      </c>
      <c r="GB47" s="185"/>
      <c r="GC47" s="185"/>
      <c r="GD47" s="207">
        <f t="shared" si="122"/>
        <v>0</v>
      </c>
      <c r="GE47" s="243">
        <f t="shared" si="27"/>
        <v>0</v>
      </c>
      <c r="GF47" s="236"/>
      <c r="GG47" s="188" t="e">
        <f t="shared" si="123"/>
        <v>#DIV/0!</v>
      </c>
      <c r="GH47" s="182" t="e">
        <f t="shared" si="124"/>
        <v>#DIV/0!</v>
      </c>
      <c r="GI47" s="185"/>
      <c r="GJ47" s="185"/>
      <c r="GK47" s="207">
        <f t="shared" si="125"/>
        <v>0</v>
      </c>
      <c r="GL47" s="243">
        <f t="shared" si="29"/>
        <v>0</v>
      </c>
      <c r="GM47" s="236"/>
      <c r="GN47" s="188" t="e">
        <f t="shared" si="126"/>
        <v>#DIV/0!</v>
      </c>
      <c r="GO47" s="182" t="e">
        <f t="shared" si="127"/>
        <v>#DIV/0!</v>
      </c>
    </row>
    <row r="48" spans="1:199" ht="15.75" thickBot="1" x14ac:dyDescent="0.3">
      <c r="A48" s="403" t="s">
        <v>19</v>
      </c>
      <c r="B48" s="139" t="s">
        <v>96</v>
      </c>
      <c r="C48" s="139"/>
      <c r="D48" s="139"/>
      <c r="E48" s="139" t="s">
        <v>6</v>
      </c>
      <c r="F48" s="139"/>
      <c r="G48" s="139"/>
      <c r="H48" s="139">
        <v>12</v>
      </c>
      <c r="I48" s="139">
        <v>11</v>
      </c>
      <c r="J48" s="139"/>
      <c r="K48" s="139">
        <v>13</v>
      </c>
      <c r="L48" s="139">
        <v>13</v>
      </c>
      <c r="M48" s="139"/>
      <c r="N48" s="138">
        <f t="shared" si="30"/>
        <v>8</v>
      </c>
      <c r="O48" s="138">
        <f t="shared" si="31"/>
        <v>15</v>
      </c>
      <c r="P48" s="138">
        <f t="shared" si="32"/>
        <v>14</v>
      </c>
      <c r="Q48" s="138">
        <f t="shared" si="33"/>
        <v>13</v>
      </c>
      <c r="R48" s="138">
        <f t="shared" si="34"/>
        <v>15</v>
      </c>
      <c r="S48" s="138" t="str">
        <f t="shared" si="35"/>
        <v/>
      </c>
      <c r="T48" s="138" t="str">
        <f t="shared" si="36"/>
        <v/>
      </c>
      <c r="U48" s="138" t="str">
        <f t="shared" si="37"/>
        <v/>
      </c>
      <c r="V48" s="138" t="str">
        <f t="shared" si="128"/>
        <v/>
      </c>
      <c r="W48" s="138" t="str">
        <f t="shared" si="39"/>
        <v/>
      </c>
      <c r="X48" s="138">
        <f t="shared" si="40"/>
        <v>15</v>
      </c>
      <c r="Y48" s="139"/>
      <c r="Z48" s="139"/>
      <c r="AA48" s="405"/>
      <c r="AB48" s="405"/>
      <c r="AC48" s="405"/>
      <c r="AD48" s="406">
        <f t="shared" si="133"/>
        <v>0</v>
      </c>
      <c r="AE48" s="407">
        <f t="shared" ca="1" si="86"/>
        <v>129</v>
      </c>
      <c r="AF48" s="408"/>
      <c r="AG48" s="409"/>
      <c r="AH48" s="409"/>
      <c r="AI48" s="409"/>
      <c r="AJ48" s="410"/>
      <c r="AK48" s="408"/>
      <c r="AL48" s="408"/>
      <c r="AM48" s="408" t="e">
        <f t="shared" ca="1" si="134"/>
        <v>#REF!</v>
      </c>
      <c r="AN48" s="408">
        <f>SUM(F48:AC48)</f>
        <v>129</v>
      </c>
      <c r="AO48" s="6">
        <f t="shared" si="85"/>
        <v>10</v>
      </c>
      <c r="AP48" s="6">
        <f>COUNT(F48:AC48)</f>
        <v>10</v>
      </c>
      <c r="AQ48" s="20" t="s">
        <v>6</v>
      </c>
      <c r="AR48" s="344">
        <v>39</v>
      </c>
      <c r="AS48" s="344">
        <v>28</v>
      </c>
      <c r="AT48" s="356">
        <f t="shared" si="129"/>
        <v>39.466666666666669</v>
      </c>
      <c r="AU48" s="200">
        <v>39.46</v>
      </c>
      <c r="AV48" s="194"/>
      <c r="AW48" s="160"/>
      <c r="AX48" s="180"/>
      <c r="AY48" s="166"/>
      <c r="AZ48" s="165"/>
      <c r="BA48" s="160"/>
      <c r="BB48" s="97">
        <f t="shared" si="82"/>
        <v>31.166666666666668</v>
      </c>
      <c r="BC48" s="185">
        <v>31</v>
      </c>
      <c r="BD48" s="165">
        <v>10</v>
      </c>
      <c r="BE48" s="126"/>
      <c r="BF48" s="97">
        <f t="shared" si="139"/>
        <v>42.416666666666664</v>
      </c>
      <c r="BG48" s="185">
        <v>42</v>
      </c>
      <c r="BH48" s="165">
        <v>25</v>
      </c>
      <c r="BI48" s="182"/>
      <c r="BJ48" s="97"/>
      <c r="BK48" s="185"/>
      <c r="BL48" s="165"/>
      <c r="BM48" s="182"/>
      <c r="BN48" s="97">
        <f t="shared" si="136"/>
        <v>33.716666666666669</v>
      </c>
      <c r="BO48" s="165">
        <v>33</v>
      </c>
      <c r="BP48" s="165">
        <v>43</v>
      </c>
      <c r="BQ48" s="182"/>
      <c r="BR48" s="97">
        <f t="shared" ref="BR48:BR50" si="140">BS48+BT48/60</f>
        <v>30.3</v>
      </c>
      <c r="BS48" s="185">
        <v>30</v>
      </c>
      <c r="BT48" s="165">
        <v>18</v>
      </c>
      <c r="BU48" s="182"/>
      <c r="BV48" s="207">
        <f t="shared" si="81"/>
        <v>94.583333333333329</v>
      </c>
      <c r="BW48" s="185">
        <v>94</v>
      </c>
      <c r="BX48" s="278">
        <v>35</v>
      </c>
      <c r="BY48" s="188">
        <f>BV48/BN48</f>
        <v>2.8052397429560054</v>
      </c>
      <c r="BZ48" s="182">
        <f>BV48/BR48</f>
        <v>3.1215621562156213</v>
      </c>
      <c r="CA48" s="249"/>
      <c r="CB48" s="234"/>
      <c r="CC48" s="242">
        <f t="shared" si="5"/>
        <v>0</v>
      </c>
      <c r="CD48" s="243">
        <f t="shared" si="89"/>
        <v>0</v>
      </c>
      <c r="CE48" s="236"/>
      <c r="CF48" s="249"/>
      <c r="CG48" s="234"/>
      <c r="CH48" s="242">
        <f t="shared" si="90"/>
        <v>0</v>
      </c>
      <c r="CI48" s="243">
        <f t="shared" si="91"/>
        <v>0</v>
      </c>
      <c r="CJ48" s="236"/>
      <c r="CK48" s="249">
        <v>31</v>
      </c>
      <c r="CL48" s="234">
        <v>10</v>
      </c>
      <c r="CM48" s="242">
        <f t="shared" si="92"/>
        <v>31.166666666666668</v>
      </c>
      <c r="CN48" s="243">
        <f t="shared" si="93"/>
        <v>0.78969594594594594</v>
      </c>
      <c r="CO48" s="236">
        <v>12</v>
      </c>
      <c r="CP48" s="249">
        <v>42</v>
      </c>
      <c r="CQ48" s="234">
        <v>25</v>
      </c>
      <c r="CR48" s="242">
        <f t="shared" si="94"/>
        <v>42.416666666666664</v>
      </c>
      <c r="CS48" s="243">
        <f t="shared" si="95"/>
        <v>1.0747466216216215</v>
      </c>
      <c r="CT48" s="236">
        <v>11</v>
      </c>
      <c r="CU48" s="249"/>
      <c r="CV48" s="234"/>
      <c r="CW48" s="242">
        <f t="shared" si="96"/>
        <v>0</v>
      </c>
      <c r="CX48" s="243">
        <f t="shared" si="97"/>
        <v>0</v>
      </c>
      <c r="CY48" s="236"/>
      <c r="CZ48" s="249">
        <v>33</v>
      </c>
      <c r="DA48" s="234">
        <v>43</v>
      </c>
      <c r="DB48" s="242">
        <f t="shared" si="98"/>
        <v>33.716666666666669</v>
      </c>
      <c r="DC48" s="243">
        <f t="shared" si="42"/>
        <v>0.85430743243243246</v>
      </c>
      <c r="DD48" s="236">
        <v>13</v>
      </c>
      <c r="DE48" s="382"/>
      <c r="DF48" s="249">
        <v>30</v>
      </c>
      <c r="DG48" s="234">
        <v>18</v>
      </c>
      <c r="DH48" s="242">
        <f t="shared" si="99"/>
        <v>30.3</v>
      </c>
      <c r="DI48" s="243">
        <f t="shared" si="43"/>
        <v>0.76773648648648651</v>
      </c>
      <c r="DJ48" s="236">
        <v>13</v>
      </c>
      <c r="DK48" s="185">
        <v>94</v>
      </c>
      <c r="DL48" s="278">
        <v>35</v>
      </c>
      <c r="DM48" s="399">
        <v>3</v>
      </c>
      <c r="DN48" s="207">
        <f t="shared" si="44"/>
        <v>94.583333333333329</v>
      </c>
      <c r="DO48" s="243">
        <f t="shared" si="45"/>
        <v>2.3965371621621618</v>
      </c>
      <c r="DP48" s="257">
        <v>13</v>
      </c>
      <c r="DQ48" s="188">
        <f t="shared" si="100"/>
        <v>2.8052397429560054</v>
      </c>
      <c r="DR48" s="185">
        <v>32</v>
      </c>
      <c r="DS48" s="185">
        <v>18</v>
      </c>
      <c r="DT48" s="207">
        <f t="shared" si="131"/>
        <v>32.299999999999997</v>
      </c>
      <c r="DU48" s="243">
        <f t="shared" si="46"/>
        <v>0.81841216216216206</v>
      </c>
      <c r="DV48" s="236">
        <v>8</v>
      </c>
      <c r="DW48" s="188" t="e">
        <f>#REF!/DH48</f>
        <v>#REF!</v>
      </c>
      <c r="DX48" s="182" t="e">
        <f>#REF!/DK48</f>
        <v>#REF!</v>
      </c>
      <c r="DY48" s="185">
        <v>42</v>
      </c>
      <c r="DZ48" s="185">
        <v>46</v>
      </c>
      <c r="EA48" s="207">
        <f t="shared" si="101"/>
        <v>42.766666666666666</v>
      </c>
      <c r="EB48" s="243">
        <f t="shared" si="19"/>
        <v>1.0836148648648647</v>
      </c>
      <c r="EC48" s="236">
        <v>15</v>
      </c>
      <c r="ED48" s="188">
        <f t="shared" si="102"/>
        <v>1.2219047619047618</v>
      </c>
      <c r="EE48" s="182">
        <f t="shared" si="103"/>
        <v>1.3364583333333333</v>
      </c>
      <c r="EF48" s="185">
        <v>42</v>
      </c>
      <c r="EG48" s="185">
        <v>32</v>
      </c>
      <c r="EH48" s="207">
        <f t="shared" si="104"/>
        <v>42.533333333333331</v>
      </c>
      <c r="EI48" s="243">
        <f t="shared" si="47"/>
        <v>1.0777027027027026</v>
      </c>
      <c r="EJ48" s="236">
        <v>14</v>
      </c>
      <c r="EK48" s="188">
        <f t="shared" si="105"/>
        <v>2.3629629629629627</v>
      </c>
      <c r="EL48" s="182">
        <f t="shared" si="106"/>
        <v>1.0126984126984127</v>
      </c>
      <c r="EM48" s="185">
        <v>38</v>
      </c>
      <c r="EN48" s="185">
        <v>25</v>
      </c>
      <c r="EO48" s="207">
        <f t="shared" si="107"/>
        <v>38.416666666666664</v>
      </c>
      <c r="EP48" s="243">
        <f t="shared" si="48"/>
        <v>0.97339527027027017</v>
      </c>
      <c r="EQ48" s="236">
        <v>13</v>
      </c>
      <c r="ER48" s="188">
        <f t="shared" si="108"/>
        <v>0.83514492753623182</v>
      </c>
      <c r="ES48" s="182">
        <f t="shared" si="109"/>
        <v>0.91468253968253965</v>
      </c>
      <c r="ET48" s="185">
        <v>50</v>
      </c>
      <c r="EU48" s="185">
        <v>33</v>
      </c>
      <c r="EV48" s="207">
        <f t="shared" si="110"/>
        <v>50.55</v>
      </c>
      <c r="EW48" s="243">
        <f t="shared" si="49"/>
        <v>1.2808277027027026</v>
      </c>
      <c r="EX48" s="236">
        <v>15</v>
      </c>
      <c r="EY48" s="188">
        <f t="shared" si="111"/>
        <v>1.5796874999999999</v>
      </c>
      <c r="EZ48" s="182">
        <f t="shared" si="137"/>
        <v>1.3302631578947368</v>
      </c>
      <c r="FA48" s="185"/>
      <c r="FB48" s="185"/>
      <c r="FC48" s="207">
        <f t="shared" si="113"/>
        <v>0</v>
      </c>
      <c r="FD48" s="243">
        <f t="shared" si="55"/>
        <v>0</v>
      </c>
      <c r="FE48" s="236"/>
      <c r="FF48" s="188">
        <f t="shared" si="138"/>
        <v>0</v>
      </c>
      <c r="FG48" s="182">
        <f t="shared" si="115"/>
        <v>0</v>
      </c>
      <c r="FH48" s="185"/>
      <c r="FI48" s="185"/>
      <c r="FJ48" s="207">
        <f t="shared" si="50"/>
        <v>0</v>
      </c>
      <c r="FK48" s="243">
        <f t="shared" si="64"/>
        <v>0</v>
      </c>
      <c r="FL48" s="236"/>
      <c r="FM48" s="185"/>
      <c r="FN48" s="185"/>
      <c r="FO48" s="207">
        <f t="shared" si="116"/>
        <v>0</v>
      </c>
      <c r="FP48" s="243">
        <f t="shared" si="52"/>
        <v>0</v>
      </c>
      <c r="FQ48" s="236"/>
      <c r="FR48" s="188" t="e">
        <f t="shared" si="117"/>
        <v>#DIV/0!</v>
      </c>
      <c r="FS48" s="182" t="e">
        <f t="shared" si="118"/>
        <v>#DIV/0!</v>
      </c>
      <c r="FT48" s="185"/>
      <c r="FU48" s="185"/>
      <c r="FV48" s="207">
        <f t="shared" si="119"/>
        <v>0</v>
      </c>
      <c r="FW48" s="243">
        <f t="shared" si="53"/>
        <v>0</v>
      </c>
      <c r="FX48" s="257">
        <f t="shared" si="132"/>
        <v>10</v>
      </c>
      <c r="FY48" s="257"/>
      <c r="FZ48" s="188" t="e">
        <f t="shared" si="120"/>
        <v>#DIV/0!</v>
      </c>
      <c r="GA48" s="182" t="e">
        <f t="shared" si="121"/>
        <v>#DIV/0!</v>
      </c>
      <c r="GB48" s="185"/>
      <c r="GC48" s="185"/>
      <c r="GD48" s="207">
        <f t="shared" si="122"/>
        <v>0</v>
      </c>
      <c r="GE48" s="243">
        <f t="shared" si="27"/>
        <v>0</v>
      </c>
      <c r="GF48" s="236"/>
      <c r="GG48" s="188" t="e">
        <f t="shared" si="123"/>
        <v>#DIV/0!</v>
      </c>
      <c r="GH48" s="182" t="e">
        <f t="shared" si="124"/>
        <v>#DIV/0!</v>
      </c>
      <c r="GI48" s="185">
        <v>21</v>
      </c>
      <c r="GJ48" s="185">
        <v>57</v>
      </c>
      <c r="GK48" s="207">
        <f t="shared" si="125"/>
        <v>21.95</v>
      </c>
      <c r="GL48" s="243">
        <f t="shared" si="29"/>
        <v>0.55616554054054046</v>
      </c>
      <c r="GM48" s="236">
        <v>15</v>
      </c>
      <c r="GN48" s="188" t="e">
        <f t="shared" si="126"/>
        <v>#DIV/0!</v>
      </c>
      <c r="GO48" s="182" t="e">
        <f t="shared" si="127"/>
        <v>#DIV/0!</v>
      </c>
    </row>
    <row r="49" spans="1:197" ht="15.75" thickBot="1" x14ac:dyDescent="0.3">
      <c r="A49" s="51" t="s">
        <v>198</v>
      </c>
      <c r="B49" s="2" t="s">
        <v>96</v>
      </c>
      <c r="C49" s="2"/>
      <c r="D49" s="112"/>
      <c r="E49" s="2" t="s">
        <v>6</v>
      </c>
      <c r="F49" s="8"/>
      <c r="G49" s="8"/>
      <c r="H49" s="8"/>
      <c r="I49" s="8"/>
      <c r="J49" s="8"/>
      <c r="K49" s="8">
        <v>10</v>
      </c>
      <c r="L49" s="8"/>
      <c r="M49" s="8"/>
      <c r="N49" s="14" t="str">
        <f t="shared" si="30"/>
        <v/>
      </c>
      <c r="O49" s="14" t="str">
        <f t="shared" si="31"/>
        <v/>
      </c>
      <c r="P49" s="14" t="str">
        <f t="shared" si="32"/>
        <v/>
      </c>
      <c r="Q49" s="14" t="str">
        <f t="shared" si="33"/>
        <v/>
      </c>
      <c r="R49" s="14" t="str">
        <f t="shared" si="34"/>
        <v/>
      </c>
      <c r="S49" s="14" t="str">
        <f t="shared" si="35"/>
        <v/>
      </c>
      <c r="T49" s="14" t="str">
        <f t="shared" si="36"/>
        <v/>
      </c>
      <c r="U49" s="14" t="str">
        <f t="shared" si="37"/>
        <v/>
      </c>
      <c r="V49" s="14" t="str">
        <f t="shared" si="128"/>
        <v/>
      </c>
      <c r="W49" s="14" t="str">
        <f t="shared" si="39"/>
        <v/>
      </c>
      <c r="X49" s="14" t="str">
        <f t="shared" si="40"/>
        <v/>
      </c>
      <c r="Y49" s="8"/>
      <c r="Z49" s="8"/>
      <c r="AA49" s="298"/>
      <c r="AB49" s="298"/>
      <c r="AC49" s="298"/>
      <c r="AD49" s="172">
        <f t="shared" si="133"/>
        <v>0</v>
      </c>
      <c r="AE49" s="54">
        <f t="shared" ca="1" si="86"/>
        <v>10</v>
      </c>
      <c r="AF49" s="6"/>
      <c r="AG49" s="27"/>
      <c r="AH49" s="27"/>
      <c r="AI49" s="27">
        <f>COUNT(F49:X49)</f>
        <v>1</v>
      </c>
      <c r="AJ49" s="28">
        <f>IF(AI49=0,0,IF(AI49=1,AVERAGE(LARGE(F49:X49,1)),IF(AI49=2,AVERAGE(LARGE(F49:X49,1),LARGE(F49:X49,2)),IF(AI49=3,AVERAGE(LARGE(F49:X49,1),LARGE(F49:X49,2),LARGE(F49:X49,3)),IF(AI49=4,AVERAGE(LARGE(F49:X49,1),LARGE(F49:X49,2),LARGE(F49:X49,3),LARGE(F49:X49,4)),IF(AI49=5,AVERAGE(LARGE(F49:X49,1),LARGE(F49:X49,2),LARGE(F49:X49,3),LARGE(F49:X49,4),LARGE(F49:X49,5)),IF(AI49=6,AVERAGE(LARGE(F49:X49,1),LARGE(F49:X49,2),LARGE(F49:X49,3),LARGE(F49:X49,4),LARGE(F49:X49,5),LARGE(F49:X49,6)),IF(AI49=7,AVERAGE(LARGE(F49:X49,1),LARGE(F49:X49,2),LARGE(F49:X49,3),LARGE(F49:X49,4),LARGE(F49:X49,5),LARGE(F49:X49,6),LARGE(F49:X49,7)),IF(AI49=8,AVERAGE(LARGE(F49:X49,1),LARGE(F49:X49,2),LARGE(F49:X49,3),LARGE(F49:X49,4),LARGE(F49:X49,5),LARGE(F49:X49,6),LARGE(F49:X49,7),LARGE(F49:X49,8)),IF(AI49=9,AVERAGE(LARGE(F49:X49,1),LARGE(F49:X49,2),LARGE(F49:X49,3),LARGE(F49:X49,4),LARGE(F49:X49,5),LARGE(F49:X49,6),LARGE(F49:X49,7),LARGE(F49:X49,8),LARGE(F49:X49,9)),IF(AI49&gt;9,AVERAGE(LARGE(F49:X49,1),LARGE(F49:X49,2),LARGE(F49:X49,3),LARGE(F49:X49,4),LARGE(F49:X49,5),LARGE(F49:X49,6),LARGE(F49:X49,7),LARGE(F49:X49,8),LARGE(F49:X49,9),LARGE(F49:X49,10)))))))))))))</f>
        <v>10</v>
      </c>
      <c r="AK49" s="6"/>
      <c r="AL49" s="6"/>
      <c r="AM49" s="6" t="e">
        <f t="shared" ca="1" si="134"/>
        <v>#REF!</v>
      </c>
      <c r="AN49" s="6"/>
      <c r="AO49" s="6">
        <f t="shared" si="85"/>
        <v>1</v>
      </c>
      <c r="AP49" s="6">
        <f>COUNT(F49:AC49)</f>
        <v>1</v>
      </c>
      <c r="AQ49" s="20" t="s">
        <v>6</v>
      </c>
      <c r="AR49" s="353">
        <v>49</v>
      </c>
      <c r="AS49" s="353">
        <v>7</v>
      </c>
      <c r="AT49" s="394">
        <f t="shared" si="129"/>
        <v>49.116666666666667</v>
      </c>
      <c r="AU49" s="273">
        <v>49.11</v>
      </c>
      <c r="AV49" s="194"/>
      <c r="AW49" s="160"/>
      <c r="AX49" s="180"/>
      <c r="AY49" s="166"/>
      <c r="AZ49" s="165"/>
      <c r="BA49" s="160"/>
      <c r="BB49" s="97"/>
      <c r="BC49" s="185"/>
      <c r="BD49" s="165"/>
      <c r="BE49" s="182"/>
      <c r="BF49" s="97"/>
      <c r="BG49" s="185"/>
      <c r="BH49" s="165"/>
      <c r="BI49" s="182"/>
      <c r="BJ49" s="97"/>
      <c r="BK49" s="185"/>
      <c r="BL49" s="165"/>
      <c r="BM49" s="182"/>
      <c r="BN49" s="97">
        <f t="shared" si="136"/>
        <v>42.733333333333334</v>
      </c>
      <c r="BO49" s="185">
        <v>42</v>
      </c>
      <c r="BP49" s="165">
        <v>44</v>
      </c>
      <c r="BQ49" s="272"/>
      <c r="BR49" s="97"/>
      <c r="BS49" s="185"/>
      <c r="BT49" s="165"/>
      <c r="BU49" s="182"/>
      <c r="BV49" s="207">
        <f t="shared" si="81"/>
        <v>0</v>
      </c>
      <c r="BW49" s="185"/>
      <c r="BX49" s="278"/>
      <c r="BY49" s="188">
        <f t="shared" ref="BY49:BY67" si="141">BV49/BN49</f>
        <v>0</v>
      </c>
      <c r="BZ49" s="182" t="e">
        <f t="shared" ref="BZ49:BZ67" si="142">BV49/BR49</f>
        <v>#DIV/0!</v>
      </c>
      <c r="CA49" s="249"/>
      <c r="CB49" s="234"/>
      <c r="CC49" s="242"/>
      <c r="CD49" s="243"/>
      <c r="CE49" s="236"/>
      <c r="CF49" s="249"/>
      <c r="CG49" s="234"/>
      <c r="CH49" s="242"/>
      <c r="CI49" s="243"/>
      <c r="CJ49" s="236"/>
      <c r="CK49" s="249"/>
      <c r="CL49" s="234"/>
      <c r="CM49" s="242"/>
      <c r="CN49" s="243"/>
      <c r="CO49" s="236"/>
      <c r="CP49" s="249"/>
      <c r="CQ49" s="234"/>
      <c r="CR49" s="242"/>
      <c r="CS49" s="243"/>
      <c r="CT49" s="236"/>
      <c r="CU49" s="249"/>
      <c r="CV49" s="234"/>
      <c r="CW49" s="242"/>
      <c r="CX49" s="243"/>
      <c r="CY49" s="236"/>
      <c r="CZ49" s="249">
        <v>42</v>
      </c>
      <c r="DA49" s="234">
        <v>44</v>
      </c>
      <c r="DB49" s="242">
        <f t="shared" si="98"/>
        <v>42.733333333333334</v>
      </c>
      <c r="DC49" s="243">
        <f t="shared" si="42"/>
        <v>0.87003732609433326</v>
      </c>
      <c r="DD49" s="236">
        <v>10</v>
      </c>
      <c r="DE49" s="382"/>
      <c r="DF49" s="249"/>
      <c r="DG49" s="234"/>
      <c r="DH49" s="242">
        <f t="shared" si="99"/>
        <v>0</v>
      </c>
      <c r="DI49" s="243">
        <f t="shared" si="43"/>
        <v>0</v>
      </c>
      <c r="DJ49" s="236"/>
      <c r="DK49" s="185"/>
      <c r="DL49" s="278"/>
      <c r="DM49" s="399"/>
      <c r="DN49" s="207">
        <f t="shared" si="44"/>
        <v>0</v>
      </c>
      <c r="DO49" s="243">
        <f t="shared" si="45"/>
        <v>0</v>
      </c>
      <c r="DP49" s="257"/>
      <c r="DQ49" s="188">
        <f t="shared" si="100"/>
        <v>0</v>
      </c>
      <c r="DR49" s="185"/>
      <c r="DS49" s="185"/>
      <c r="DT49" s="207">
        <f t="shared" si="131"/>
        <v>0</v>
      </c>
      <c r="DU49" s="243">
        <f t="shared" si="46"/>
        <v>0</v>
      </c>
      <c r="DV49" s="236"/>
      <c r="DW49" s="188" t="e">
        <f>#REF!/DH49</f>
        <v>#REF!</v>
      </c>
      <c r="DX49" s="182" t="e">
        <f>#REF!/DK49</f>
        <v>#REF!</v>
      </c>
      <c r="DY49" s="185"/>
      <c r="DZ49" s="185"/>
      <c r="EA49" s="207">
        <f t="shared" si="101"/>
        <v>0</v>
      </c>
      <c r="EB49" s="243">
        <f t="shared" si="19"/>
        <v>0</v>
      </c>
      <c r="EC49" s="236"/>
      <c r="ED49" s="188" t="e">
        <f t="shared" si="102"/>
        <v>#DIV/0!</v>
      </c>
      <c r="EE49" s="182" t="e">
        <f t="shared" si="103"/>
        <v>#DIV/0!</v>
      </c>
      <c r="EF49" s="185"/>
      <c r="EG49" s="185"/>
      <c r="EH49" s="207">
        <f t="shared" si="104"/>
        <v>0</v>
      </c>
      <c r="EI49" s="243">
        <f t="shared" si="47"/>
        <v>0</v>
      </c>
      <c r="EJ49" s="236"/>
      <c r="EK49" s="188" t="e">
        <f t="shared" si="105"/>
        <v>#DIV/0!</v>
      </c>
      <c r="EL49" s="182" t="e">
        <f t="shared" si="106"/>
        <v>#DIV/0!</v>
      </c>
      <c r="EM49" s="185"/>
      <c r="EN49" s="185"/>
      <c r="EO49" s="207">
        <f t="shared" si="107"/>
        <v>0</v>
      </c>
      <c r="EP49" s="243">
        <f t="shared" si="48"/>
        <v>0</v>
      </c>
      <c r="EQ49" s="236"/>
      <c r="ER49" s="188" t="e">
        <f t="shared" si="108"/>
        <v>#DIV/0!</v>
      </c>
      <c r="ES49" s="182" t="e">
        <f t="shared" si="109"/>
        <v>#DIV/0!</v>
      </c>
      <c r="ET49" s="185"/>
      <c r="EU49" s="185"/>
      <c r="EV49" s="207">
        <f t="shared" si="110"/>
        <v>0</v>
      </c>
      <c r="EW49" s="243">
        <f t="shared" si="49"/>
        <v>0</v>
      </c>
      <c r="EX49" s="236"/>
      <c r="EY49" s="188" t="e">
        <f t="shared" si="111"/>
        <v>#DIV/0!</v>
      </c>
      <c r="EZ49" s="182" t="e">
        <f t="shared" si="137"/>
        <v>#DIV/0!</v>
      </c>
      <c r="FA49" s="185"/>
      <c r="FB49" s="185"/>
      <c r="FC49" s="207">
        <f t="shared" si="113"/>
        <v>0</v>
      </c>
      <c r="FD49" s="243">
        <f t="shared" si="55"/>
        <v>0</v>
      </c>
      <c r="FE49" s="236"/>
      <c r="FF49" s="188" t="e">
        <f t="shared" si="138"/>
        <v>#DIV/0!</v>
      </c>
      <c r="FG49" s="182" t="e">
        <f t="shared" si="115"/>
        <v>#DIV/0!</v>
      </c>
      <c r="FH49" s="185"/>
      <c r="FI49" s="185"/>
      <c r="FJ49" s="207">
        <f t="shared" si="50"/>
        <v>0</v>
      </c>
      <c r="FK49" s="243">
        <f t="shared" si="64"/>
        <v>0</v>
      </c>
      <c r="FL49" s="236"/>
      <c r="FM49" s="185"/>
      <c r="FN49" s="185"/>
      <c r="FO49" s="207">
        <f t="shared" si="116"/>
        <v>0</v>
      </c>
      <c r="FP49" s="243">
        <f t="shared" si="52"/>
        <v>0</v>
      </c>
      <c r="FQ49" s="236"/>
      <c r="FR49" s="188" t="e">
        <f t="shared" si="117"/>
        <v>#DIV/0!</v>
      </c>
      <c r="FS49" s="182" t="e">
        <f t="shared" si="118"/>
        <v>#DIV/0!</v>
      </c>
      <c r="FT49" s="185"/>
      <c r="FU49" s="185"/>
      <c r="FV49" s="207">
        <f t="shared" si="119"/>
        <v>0</v>
      </c>
      <c r="FW49" s="243">
        <f t="shared" si="53"/>
        <v>0</v>
      </c>
      <c r="FX49" s="257">
        <f t="shared" si="132"/>
        <v>10</v>
      </c>
      <c r="FY49" s="257"/>
      <c r="FZ49" s="188" t="e">
        <f t="shared" si="120"/>
        <v>#DIV/0!</v>
      </c>
      <c r="GA49" s="182" t="e">
        <f t="shared" si="121"/>
        <v>#DIV/0!</v>
      </c>
      <c r="GB49" s="185"/>
      <c r="GC49" s="185"/>
      <c r="GD49" s="207">
        <f t="shared" si="122"/>
        <v>0</v>
      </c>
      <c r="GE49" s="243">
        <f t="shared" si="27"/>
        <v>0</v>
      </c>
      <c r="GF49" s="236"/>
      <c r="GG49" s="188" t="e">
        <f t="shared" si="123"/>
        <v>#DIV/0!</v>
      </c>
      <c r="GH49" s="182" t="e">
        <f t="shared" si="124"/>
        <v>#DIV/0!</v>
      </c>
      <c r="GI49" s="185"/>
      <c r="GJ49" s="185"/>
      <c r="GK49" s="207">
        <f t="shared" si="125"/>
        <v>0</v>
      </c>
      <c r="GL49" s="243">
        <f t="shared" si="29"/>
        <v>0</v>
      </c>
      <c r="GM49" s="236"/>
      <c r="GN49" s="188" t="e">
        <f t="shared" si="126"/>
        <v>#DIV/0!</v>
      </c>
      <c r="GO49" s="182" t="e">
        <f t="shared" si="127"/>
        <v>#DIV/0!</v>
      </c>
    </row>
    <row r="50" spans="1:197" ht="15.75" thickBot="1" x14ac:dyDescent="0.3">
      <c r="A50" s="51" t="s">
        <v>24</v>
      </c>
      <c r="B50" s="2" t="s">
        <v>153</v>
      </c>
      <c r="C50" s="2"/>
      <c r="D50" s="112"/>
      <c r="E50" s="2" t="s">
        <v>6</v>
      </c>
      <c r="F50" s="8"/>
      <c r="G50" s="8"/>
      <c r="H50" s="8"/>
      <c r="I50" s="8"/>
      <c r="J50" s="2">
        <v>13</v>
      </c>
      <c r="K50" s="8"/>
      <c r="L50" s="8">
        <v>12</v>
      </c>
      <c r="M50" s="8"/>
      <c r="N50" s="14" t="str">
        <f t="shared" si="30"/>
        <v/>
      </c>
      <c r="O50" s="14" t="str">
        <f t="shared" si="31"/>
        <v/>
      </c>
      <c r="P50" s="14" t="str">
        <f t="shared" si="32"/>
        <v/>
      </c>
      <c r="Q50" s="14" t="str">
        <f t="shared" si="33"/>
        <v/>
      </c>
      <c r="R50" s="14" t="str">
        <f t="shared" si="34"/>
        <v/>
      </c>
      <c r="S50" s="14" t="str">
        <f t="shared" si="35"/>
        <v/>
      </c>
      <c r="T50" s="14" t="str">
        <f t="shared" si="36"/>
        <v/>
      </c>
      <c r="U50" s="14" t="str">
        <f t="shared" si="37"/>
        <v/>
      </c>
      <c r="V50" s="14" t="str">
        <f t="shared" si="128"/>
        <v/>
      </c>
      <c r="W50" s="14" t="str">
        <f t="shared" si="39"/>
        <v/>
      </c>
      <c r="X50" s="14" t="str">
        <f t="shared" si="40"/>
        <v/>
      </c>
      <c r="Y50" s="8"/>
      <c r="Z50" s="8"/>
      <c r="AA50" s="298"/>
      <c r="AB50" s="298"/>
      <c r="AC50" s="298"/>
      <c r="AD50" s="172">
        <f t="shared" si="133"/>
        <v>0</v>
      </c>
      <c r="AE50" s="54">
        <f t="shared" ca="1" si="86"/>
        <v>25</v>
      </c>
      <c r="AF50" s="6"/>
      <c r="AG50" s="27"/>
      <c r="AH50" s="27"/>
      <c r="AI50" s="27"/>
      <c r="AJ50" s="28"/>
      <c r="AK50" s="10"/>
      <c r="AL50" s="10"/>
      <c r="AM50" s="6" t="e">
        <f t="shared" ca="1" si="134"/>
        <v>#REF!</v>
      </c>
      <c r="AN50" s="6"/>
      <c r="AO50" s="6">
        <f t="shared" si="85"/>
        <v>2</v>
      </c>
      <c r="AP50" s="6">
        <f>COUNT(F50:AC50)</f>
        <v>2</v>
      </c>
      <c r="AQ50" s="20" t="s">
        <v>6</v>
      </c>
      <c r="AR50" s="347">
        <v>44</v>
      </c>
      <c r="AS50" s="347">
        <v>12</v>
      </c>
      <c r="AT50" s="392">
        <f t="shared" si="129"/>
        <v>44.2</v>
      </c>
      <c r="AU50" s="217">
        <v>44.2</v>
      </c>
      <c r="AV50" s="194"/>
      <c r="AW50" s="160"/>
      <c r="AX50" s="180"/>
      <c r="AY50" s="165"/>
      <c r="AZ50" s="165"/>
      <c r="BA50" s="160"/>
      <c r="BB50" s="97"/>
      <c r="BC50" s="165"/>
      <c r="BD50" s="165"/>
      <c r="BE50" s="160"/>
      <c r="BF50" s="97"/>
      <c r="BG50" s="165"/>
      <c r="BH50" s="165"/>
      <c r="BI50" s="160"/>
      <c r="BJ50" s="97">
        <f>BK50+BL50/60</f>
        <v>35.799999999999997</v>
      </c>
      <c r="BK50" s="165">
        <v>35</v>
      </c>
      <c r="BL50" s="165">
        <v>48</v>
      </c>
      <c r="BM50" s="218"/>
      <c r="BN50" s="97">
        <f>BO48+BP48/60</f>
        <v>33.716666666666669</v>
      </c>
      <c r="BQ50" s="182"/>
      <c r="BR50" s="97">
        <f t="shared" si="140"/>
        <v>34.866666666666667</v>
      </c>
      <c r="BS50" s="165">
        <v>34</v>
      </c>
      <c r="BT50" s="165">
        <v>52</v>
      </c>
      <c r="BU50" s="182"/>
      <c r="BV50" s="207">
        <f t="shared" si="81"/>
        <v>0</v>
      </c>
      <c r="BW50" s="185"/>
      <c r="BX50" s="278"/>
      <c r="BY50" s="188">
        <f t="shared" si="141"/>
        <v>0</v>
      </c>
      <c r="BZ50" s="182">
        <f t="shared" si="142"/>
        <v>0</v>
      </c>
      <c r="CA50" s="249"/>
      <c r="CB50" s="234"/>
      <c r="CC50" s="242">
        <f t="shared" si="5"/>
        <v>0</v>
      </c>
      <c r="CD50" s="243">
        <f t="shared" ref="CD50:CD55" si="143">CC50/AT50</f>
        <v>0</v>
      </c>
      <c r="CE50" s="236"/>
      <c r="CF50" s="249"/>
      <c r="CG50" s="234"/>
      <c r="CH50" s="242">
        <f t="shared" si="90"/>
        <v>0</v>
      </c>
      <c r="CI50" s="243">
        <f t="shared" ref="CI50:CI55" si="144">CH50/AT50</f>
        <v>0</v>
      </c>
      <c r="CJ50" s="236"/>
      <c r="CK50" s="249"/>
      <c r="CL50" s="234"/>
      <c r="CM50" s="242">
        <f t="shared" si="92"/>
        <v>0</v>
      </c>
      <c r="CN50" s="243">
        <f t="shared" ref="CN50:CN55" si="145">CM50/AT50</f>
        <v>0</v>
      </c>
      <c r="CO50" s="236"/>
      <c r="CP50" s="249"/>
      <c r="CQ50" s="234"/>
      <c r="CR50" s="242">
        <f t="shared" si="94"/>
        <v>0</v>
      </c>
      <c r="CS50" s="243">
        <f t="shared" ref="CS50:CS55" si="146">CR50/AT50</f>
        <v>0</v>
      </c>
      <c r="CT50" s="236"/>
      <c r="CU50" s="249">
        <v>35</v>
      </c>
      <c r="CV50" s="234">
        <v>48</v>
      </c>
      <c r="CW50" s="242">
        <f t="shared" si="96"/>
        <v>35.799999999999997</v>
      </c>
      <c r="CX50" s="243">
        <f t="shared" ref="CX50:CX55" si="147">CW50/AT50</f>
        <v>0.80995475113122162</v>
      </c>
      <c r="CY50" s="236">
        <v>13</v>
      </c>
      <c r="CZ50" s="249"/>
      <c r="DA50" s="234"/>
      <c r="DB50" s="242">
        <f t="shared" si="98"/>
        <v>0</v>
      </c>
      <c r="DC50" s="243">
        <f t="shared" si="42"/>
        <v>0</v>
      </c>
      <c r="DD50" s="236"/>
      <c r="DE50" s="382"/>
      <c r="DF50" s="249">
        <v>34</v>
      </c>
      <c r="DG50" s="234">
        <v>52</v>
      </c>
      <c r="DH50" s="242">
        <f t="shared" si="99"/>
        <v>34.866666666666667</v>
      </c>
      <c r="DI50" s="243">
        <f t="shared" si="43"/>
        <v>0.78883861236802411</v>
      </c>
      <c r="DJ50" s="236">
        <v>12</v>
      </c>
      <c r="DK50" s="185"/>
      <c r="DL50" s="278"/>
      <c r="DM50" s="399"/>
      <c r="DN50" s="207">
        <f t="shared" si="44"/>
        <v>0</v>
      </c>
      <c r="DO50" s="243">
        <f t="shared" si="45"/>
        <v>0</v>
      </c>
      <c r="DP50" s="257"/>
      <c r="DQ50" s="188" t="e">
        <f t="shared" si="100"/>
        <v>#DIV/0!</v>
      </c>
      <c r="DR50" s="185"/>
      <c r="DS50" s="185"/>
      <c r="DT50" s="207">
        <f t="shared" si="131"/>
        <v>0</v>
      </c>
      <c r="DU50" s="243">
        <f t="shared" si="46"/>
        <v>0</v>
      </c>
      <c r="DV50" s="236"/>
      <c r="DW50" s="188" t="e">
        <f>#REF!/DH50</f>
        <v>#REF!</v>
      </c>
      <c r="DX50" s="182" t="e">
        <f>#REF!/DK50</f>
        <v>#REF!</v>
      </c>
      <c r="DY50" s="185"/>
      <c r="DZ50" s="185"/>
      <c r="EA50" s="207">
        <f t="shared" si="101"/>
        <v>0</v>
      </c>
      <c r="EB50" s="243">
        <f t="shared" si="19"/>
        <v>0</v>
      </c>
      <c r="EC50" s="236"/>
      <c r="ED50" s="188" t="e">
        <f t="shared" si="102"/>
        <v>#DIV/0!</v>
      </c>
      <c r="EE50" s="182" t="e">
        <f t="shared" si="103"/>
        <v>#DIV/0!</v>
      </c>
      <c r="EF50" s="185"/>
      <c r="EG50" s="185"/>
      <c r="EH50" s="207">
        <f t="shared" si="104"/>
        <v>0</v>
      </c>
      <c r="EI50" s="243">
        <f t="shared" si="47"/>
        <v>0</v>
      </c>
      <c r="EJ50" s="236"/>
      <c r="EK50" s="188" t="e">
        <f t="shared" si="105"/>
        <v>#DIV/0!</v>
      </c>
      <c r="EL50" s="182" t="e">
        <f t="shared" si="106"/>
        <v>#DIV/0!</v>
      </c>
      <c r="EM50" s="185"/>
      <c r="EN50" s="185"/>
      <c r="EO50" s="207">
        <f t="shared" si="107"/>
        <v>0</v>
      </c>
      <c r="EP50" s="243">
        <f t="shared" si="48"/>
        <v>0</v>
      </c>
      <c r="EQ50" s="236"/>
      <c r="ER50" s="188" t="e">
        <f t="shared" si="108"/>
        <v>#DIV/0!</v>
      </c>
      <c r="ES50" s="182" t="e">
        <f t="shared" si="109"/>
        <v>#DIV/0!</v>
      </c>
      <c r="ET50" s="185"/>
      <c r="EU50" s="185"/>
      <c r="EV50" s="207">
        <f t="shared" si="110"/>
        <v>0</v>
      </c>
      <c r="EW50" s="243">
        <f t="shared" si="49"/>
        <v>0</v>
      </c>
      <c r="EX50" s="236"/>
      <c r="EY50" s="188" t="e">
        <f t="shared" si="111"/>
        <v>#DIV/0!</v>
      </c>
      <c r="EZ50" s="182" t="e">
        <f t="shared" si="137"/>
        <v>#DIV/0!</v>
      </c>
      <c r="FA50" s="185"/>
      <c r="FB50" s="185"/>
      <c r="FC50" s="207">
        <f t="shared" si="113"/>
        <v>0</v>
      </c>
      <c r="FD50" s="243">
        <f t="shared" si="55"/>
        <v>0</v>
      </c>
      <c r="FE50" s="236"/>
      <c r="FF50" s="188" t="e">
        <f t="shared" si="138"/>
        <v>#DIV/0!</v>
      </c>
      <c r="FG50" s="182" t="e">
        <f t="shared" si="115"/>
        <v>#DIV/0!</v>
      </c>
      <c r="FH50" s="185"/>
      <c r="FI50" s="185"/>
      <c r="FJ50" s="207">
        <f t="shared" si="50"/>
        <v>0</v>
      </c>
      <c r="FK50" s="243">
        <f t="shared" si="64"/>
        <v>0</v>
      </c>
      <c r="FL50" s="236"/>
      <c r="FM50" s="185"/>
      <c r="FN50" s="185"/>
      <c r="FO50" s="207">
        <f t="shared" si="116"/>
        <v>0</v>
      </c>
      <c r="FP50" s="243">
        <f t="shared" si="52"/>
        <v>0</v>
      </c>
      <c r="FQ50" s="236"/>
      <c r="FR50" s="188" t="e">
        <f t="shared" si="117"/>
        <v>#DIV/0!</v>
      </c>
      <c r="FS50" s="182" t="e">
        <f t="shared" si="118"/>
        <v>#DIV/0!</v>
      </c>
      <c r="FT50" s="185"/>
      <c r="FU50" s="185"/>
      <c r="FV50" s="207">
        <f t="shared" si="119"/>
        <v>0</v>
      </c>
      <c r="FW50" s="243">
        <f t="shared" si="53"/>
        <v>0</v>
      </c>
      <c r="FX50" s="257">
        <f t="shared" si="132"/>
        <v>10</v>
      </c>
      <c r="FY50" s="257"/>
      <c r="FZ50" s="188" t="e">
        <f t="shared" si="120"/>
        <v>#DIV/0!</v>
      </c>
      <c r="GA50" s="182" t="e">
        <f t="shared" si="121"/>
        <v>#DIV/0!</v>
      </c>
      <c r="GB50" s="185"/>
      <c r="GC50" s="185"/>
      <c r="GD50" s="207">
        <f t="shared" si="122"/>
        <v>0</v>
      </c>
      <c r="GE50" s="243">
        <f t="shared" si="27"/>
        <v>0</v>
      </c>
      <c r="GF50" s="236"/>
      <c r="GG50" s="188" t="e">
        <f t="shared" si="123"/>
        <v>#DIV/0!</v>
      </c>
      <c r="GH50" s="182" t="e">
        <f t="shared" si="124"/>
        <v>#DIV/0!</v>
      </c>
      <c r="GI50" s="185"/>
      <c r="GJ50" s="185"/>
      <c r="GK50" s="207">
        <f t="shared" si="125"/>
        <v>0</v>
      </c>
      <c r="GL50" s="243">
        <f t="shared" si="29"/>
        <v>0</v>
      </c>
      <c r="GM50" s="236"/>
      <c r="GN50" s="188" t="e">
        <f t="shared" si="126"/>
        <v>#DIV/0!</v>
      </c>
      <c r="GO50" s="182" t="e">
        <f t="shared" si="127"/>
        <v>#DIV/0!</v>
      </c>
    </row>
    <row r="51" spans="1:197" ht="15.75" thickBot="1" x14ac:dyDescent="0.3">
      <c r="A51" s="51" t="s">
        <v>55</v>
      </c>
      <c r="B51" s="2" t="s">
        <v>124</v>
      </c>
      <c r="C51" s="8"/>
      <c r="D51" s="112"/>
      <c r="E51" s="2" t="s">
        <v>6</v>
      </c>
      <c r="F51" s="8"/>
      <c r="G51" s="8"/>
      <c r="H51" s="8"/>
      <c r="I51" s="8"/>
      <c r="J51" s="2">
        <v>14</v>
      </c>
      <c r="K51" s="8"/>
      <c r="L51" s="8"/>
      <c r="M51" s="8"/>
      <c r="N51" s="14" t="str">
        <f t="shared" si="30"/>
        <v/>
      </c>
      <c r="O51" s="14">
        <f t="shared" si="31"/>
        <v>14</v>
      </c>
      <c r="P51" s="14">
        <f t="shared" si="32"/>
        <v>13</v>
      </c>
      <c r="Q51" s="14" t="str">
        <f t="shared" si="33"/>
        <v/>
      </c>
      <c r="R51" s="14" t="str">
        <f t="shared" si="34"/>
        <v/>
      </c>
      <c r="S51" s="14">
        <f t="shared" si="35"/>
        <v>8</v>
      </c>
      <c r="T51" s="14" t="str">
        <f t="shared" si="36"/>
        <v/>
      </c>
      <c r="U51" s="14">
        <f t="shared" si="37"/>
        <v>14</v>
      </c>
      <c r="V51" s="14" t="str">
        <f t="shared" si="128"/>
        <v/>
      </c>
      <c r="W51" s="14">
        <f t="shared" si="39"/>
        <v>12</v>
      </c>
      <c r="X51" s="14" t="str">
        <f t="shared" si="40"/>
        <v/>
      </c>
      <c r="Y51" s="8"/>
      <c r="Z51" s="8"/>
      <c r="AA51" s="298"/>
      <c r="AB51" s="298"/>
      <c r="AC51" s="298"/>
      <c r="AD51" s="172">
        <f t="shared" si="133"/>
        <v>0</v>
      </c>
      <c r="AE51" s="54">
        <f t="shared" ca="1" si="86"/>
        <v>75</v>
      </c>
      <c r="AF51" s="1"/>
      <c r="AG51" s="27" t="str">
        <f>CONCATENATE(TRUNC(AH51),"m ",FIXED(((AH51)-TRUNC(AH51))*60,0),"s")</f>
        <v>0m 0s</v>
      </c>
      <c r="AH51" s="30"/>
      <c r="AI51" s="27">
        <f>COUNT(F51:X51)</f>
        <v>6</v>
      </c>
      <c r="AJ51" s="28">
        <f>IF(AI51=0,0,IF(AI51=1,AVERAGE(LARGE(F51:X51,1)),IF(AI51=2,AVERAGE(LARGE(F51:X51,1),LARGE(F51:X51,2)),IF(AI51=3,AVERAGE(LARGE(F51:X51,1),LARGE(F51:X51,2),LARGE(F51:X51,3)),IF(AI51=4,AVERAGE(LARGE(F51:X51,1),LARGE(F51:X51,2),LARGE(F51:X51,3),LARGE(F51:X51,4)),IF(AI51=5,AVERAGE(LARGE(F51:X51,1),LARGE(F51:X51,2),LARGE(F51:X51,3),LARGE(F51:X51,4),LARGE(F51:X51,5)),IF(AI51=6,AVERAGE(LARGE(F51:X51,1),LARGE(F51:X51,2),LARGE(F51:X51,3),LARGE(F51:X51,4),LARGE(F51:X51,5),LARGE(F51:X51,6)),IF(AI51=7,AVERAGE(LARGE(F51:X51,1),LARGE(F51:X51,2),LARGE(F51:X51,3),LARGE(F51:X51,4),LARGE(F51:X51,5),LARGE(F51:X51,6),LARGE(F51:X51,7)),IF(AI51=8,AVERAGE(LARGE(F51:X51,1),LARGE(F51:X51,2),LARGE(F51:X51,3),LARGE(F51:X51,4),LARGE(F51:X51,5),LARGE(F51:X51,6),LARGE(F51:X51,7),LARGE(F51:X51,8)),IF(AI51=9,AVERAGE(LARGE(F51:X51,1),LARGE(F51:X51,2),LARGE(F51:X51,3),LARGE(F51:X51,4),LARGE(F51:X51,5),LARGE(F51:X51,6),LARGE(F51:X51,7),LARGE(F51:X51,8),LARGE(F51:X51,9)),IF(AI51&gt;9,AVERAGE(LARGE(F51:X51,1),LARGE(F51:X51,2),LARGE(F51:X51,3),LARGE(F51:X51,4),LARGE(F51:X51,5),LARGE(F51:X51,6),LARGE(F51:X51,7),LARGE(F51:X51,8),LARGE(F51:X51,9),LARGE(F51:X51,10)))))))))))))</f>
        <v>12.5</v>
      </c>
      <c r="AK51" s="1"/>
      <c r="AL51" s="1"/>
      <c r="AM51" s="6" t="e">
        <f t="shared" ca="1" si="134"/>
        <v>#REF!</v>
      </c>
      <c r="AN51" s="6"/>
      <c r="AO51" s="6">
        <f t="shared" si="85"/>
        <v>6</v>
      </c>
      <c r="AP51" s="6">
        <f>COUNT(F51:AC51)</f>
        <v>6</v>
      </c>
      <c r="AQ51" s="20" t="s">
        <v>6</v>
      </c>
      <c r="AR51" s="347">
        <v>41</v>
      </c>
      <c r="AS51" s="347">
        <v>44</v>
      </c>
      <c r="AT51" s="392">
        <f t="shared" si="129"/>
        <v>41.733333333333334</v>
      </c>
      <c r="AU51" s="217">
        <v>41.73</v>
      </c>
      <c r="AV51" s="194"/>
      <c r="AW51" s="160"/>
      <c r="AX51" s="180"/>
      <c r="AY51" s="165"/>
      <c r="AZ51" s="165"/>
      <c r="BA51" s="160"/>
      <c r="BB51" s="97"/>
      <c r="BC51" s="165"/>
      <c r="BD51" s="165"/>
      <c r="BE51" s="160"/>
      <c r="BF51" s="97"/>
      <c r="BG51" s="165"/>
      <c r="BH51" s="165"/>
      <c r="BI51" s="160"/>
      <c r="BJ51" s="97">
        <f>BK51+BL51/60</f>
        <v>33.799999999999997</v>
      </c>
      <c r="BK51" s="165">
        <v>33</v>
      </c>
      <c r="BL51" s="165">
        <v>48</v>
      </c>
      <c r="BM51" s="218"/>
      <c r="BN51" s="97"/>
      <c r="BO51" s="165"/>
      <c r="BP51" s="165"/>
      <c r="BQ51" s="182"/>
      <c r="BR51" s="97"/>
      <c r="BS51" s="165"/>
      <c r="BT51" s="165"/>
      <c r="BU51" s="182"/>
      <c r="BV51" s="207">
        <f t="shared" si="81"/>
        <v>0</v>
      </c>
      <c r="BW51" s="185"/>
      <c r="BX51" s="278"/>
      <c r="BY51" s="188" t="e">
        <f t="shared" si="141"/>
        <v>#DIV/0!</v>
      </c>
      <c r="BZ51" s="182" t="e">
        <f t="shared" si="142"/>
        <v>#DIV/0!</v>
      </c>
      <c r="CA51" s="249"/>
      <c r="CB51" s="234"/>
      <c r="CC51" s="242">
        <f t="shared" si="5"/>
        <v>0</v>
      </c>
      <c r="CD51" s="243">
        <f t="shared" si="143"/>
        <v>0</v>
      </c>
      <c r="CE51" s="236"/>
      <c r="CF51" s="249"/>
      <c r="CG51" s="234"/>
      <c r="CH51" s="242">
        <f t="shared" si="90"/>
        <v>0</v>
      </c>
      <c r="CI51" s="243">
        <f t="shared" si="144"/>
        <v>0</v>
      </c>
      <c r="CJ51" s="236"/>
      <c r="CK51" s="249"/>
      <c r="CL51" s="234"/>
      <c r="CM51" s="242">
        <f t="shared" si="92"/>
        <v>0</v>
      </c>
      <c r="CN51" s="243">
        <f t="shared" si="145"/>
        <v>0</v>
      </c>
      <c r="CO51" s="236"/>
      <c r="CP51" s="249"/>
      <c r="CQ51" s="234"/>
      <c r="CR51" s="242">
        <f t="shared" si="94"/>
        <v>0</v>
      </c>
      <c r="CS51" s="243">
        <f t="shared" si="146"/>
        <v>0</v>
      </c>
      <c r="CT51" s="236"/>
      <c r="CU51" s="249">
        <v>33</v>
      </c>
      <c r="CV51" s="234">
        <v>48</v>
      </c>
      <c r="CW51" s="242">
        <f t="shared" si="96"/>
        <v>33.799999999999997</v>
      </c>
      <c r="CX51" s="243">
        <f t="shared" si="147"/>
        <v>0.80990415335463251</v>
      </c>
      <c r="CY51" s="236">
        <v>14</v>
      </c>
      <c r="CZ51" s="249"/>
      <c r="DA51" s="234"/>
      <c r="DB51" s="242">
        <f t="shared" si="98"/>
        <v>0</v>
      </c>
      <c r="DC51" s="243">
        <f t="shared" si="42"/>
        <v>0</v>
      </c>
      <c r="DD51" s="236"/>
      <c r="DE51" s="382"/>
      <c r="DF51" s="249"/>
      <c r="DG51" s="234"/>
      <c r="DH51" s="242">
        <f t="shared" si="99"/>
        <v>0</v>
      </c>
      <c r="DI51" s="243">
        <f t="shared" si="43"/>
        <v>0</v>
      </c>
      <c r="DJ51" s="236"/>
      <c r="DK51" s="185"/>
      <c r="DL51" s="278"/>
      <c r="DM51" s="399"/>
      <c r="DN51" s="207">
        <f t="shared" si="44"/>
        <v>0</v>
      </c>
      <c r="DO51" s="243">
        <f t="shared" si="45"/>
        <v>0</v>
      </c>
      <c r="DP51" s="257"/>
      <c r="DQ51" s="188" t="e">
        <f t="shared" si="100"/>
        <v>#DIV/0!</v>
      </c>
      <c r="DR51" s="185"/>
      <c r="DS51" s="185"/>
      <c r="DT51" s="207">
        <f t="shared" si="131"/>
        <v>0</v>
      </c>
      <c r="DU51" s="243">
        <f t="shared" si="46"/>
        <v>0</v>
      </c>
      <c r="DV51" s="236"/>
      <c r="DW51" s="188" t="e">
        <f>#REF!/DH51</f>
        <v>#REF!</v>
      </c>
      <c r="DX51" s="182" t="e">
        <f>#REF!/DK51</f>
        <v>#REF!</v>
      </c>
      <c r="DY51" s="185">
        <v>44</v>
      </c>
      <c r="DZ51" s="185">
        <v>57</v>
      </c>
      <c r="EA51" s="207">
        <f t="shared" si="101"/>
        <v>44.95</v>
      </c>
      <c r="EB51" s="243">
        <f t="shared" si="19"/>
        <v>1.0770766773162941</v>
      </c>
      <c r="EC51" s="236">
        <v>14</v>
      </c>
      <c r="ED51" s="188" t="e">
        <f t="shared" si="102"/>
        <v>#DIV/0!</v>
      </c>
      <c r="EE51" s="182" t="e">
        <f t="shared" si="103"/>
        <v>#DIV/0!</v>
      </c>
      <c r="EF51" s="185">
        <v>41</v>
      </c>
      <c r="EG51" s="185">
        <v>18</v>
      </c>
      <c r="EH51" s="207">
        <f t="shared" si="104"/>
        <v>41.3</v>
      </c>
      <c r="EI51" s="243">
        <f t="shared" si="47"/>
        <v>0.98961661341853024</v>
      </c>
      <c r="EJ51" s="236">
        <v>13</v>
      </c>
      <c r="EK51" s="188" t="e">
        <f t="shared" si="105"/>
        <v>#DIV/0!</v>
      </c>
      <c r="EL51" s="182">
        <f t="shared" si="106"/>
        <v>0.9386363636363636</v>
      </c>
      <c r="EM51" s="185"/>
      <c r="EN51" s="185"/>
      <c r="EO51" s="207">
        <f t="shared" si="107"/>
        <v>0</v>
      </c>
      <c r="EP51" s="243">
        <f t="shared" si="48"/>
        <v>0</v>
      </c>
      <c r="EQ51" s="236"/>
      <c r="ER51" s="188">
        <f t="shared" si="108"/>
        <v>0</v>
      </c>
      <c r="ES51" s="182">
        <f t="shared" si="109"/>
        <v>0</v>
      </c>
      <c r="ET51" s="185"/>
      <c r="EU51" s="185"/>
      <c r="EV51" s="207">
        <f t="shared" si="110"/>
        <v>0</v>
      </c>
      <c r="EW51" s="243">
        <f t="shared" si="49"/>
        <v>0</v>
      </c>
      <c r="EX51" s="236"/>
      <c r="EY51" s="188">
        <f t="shared" si="111"/>
        <v>0</v>
      </c>
      <c r="EZ51" s="182" t="e">
        <f t="shared" si="137"/>
        <v>#DIV/0!</v>
      </c>
      <c r="FA51" s="185">
        <v>37</v>
      </c>
      <c r="FB51" s="185">
        <v>17</v>
      </c>
      <c r="FC51" s="207">
        <f t="shared" si="113"/>
        <v>37.283333333333331</v>
      </c>
      <c r="FD51" s="243">
        <f t="shared" si="55"/>
        <v>0.89337060702875393</v>
      </c>
      <c r="FE51" s="236">
        <v>8</v>
      </c>
      <c r="FF51" s="188" t="e">
        <f t="shared" si="138"/>
        <v>#DIV/0!</v>
      </c>
      <c r="FG51" s="182" t="e">
        <f t="shared" si="115"/>
        <v>#DIV/0!</v>
      </c>
      <c r="FH51" s="185"/>
      <c r="FI51" s="185"/>
      <c r="FJ51" s="207">
        <f t="shared" si="50"/>
        <v>0</v>
      </c>
      <c r="FK51" s="243">
        <f t="shared" si="64"/>
        <v>0</v>
      </c>
      <c r="FL51" s="236"/>
      <c r="FM51" s="185">
        <v>121</v>
      </c>
      <c r="FN51" s="185">
        <v>0</v>
      </c>
      <c r="FO51" s="207">
        <f t="shared" si="116"/>
        <v>121</v>
      </c>
      <c r="FP51" s="243">
        <f t="shared" si="52"/>
        <v>2.899361022364217</v>
      </c>
      <c r="FQ51" s="236">
        <v>14</v>
      </c>
      <c r="FR51" s="188">
        <f t="shared" si="117"/>
        <v>7.117647058823529</v>
      </c>
      <c r="FS51" s="182" t="e">
        <f t="shared" si="118"/>
        <v>#DIV/0!</v>
      </c>
      <c r="FT51" s="185"/>
      <c r="FU51" s="185"/>
      <c r="FV51" s="207">
        <f t="shared" si="119"/>
        <v>0</v>
      </c>
      <c r="FW51" s="243">
        <f t="shared" si="53"/>
        <v>0</v>
      </c>
      <c r="FX51" s="257">
        <f t="shared" si="132"/>
        <v>10</v>
      </c>
      <c r="FY51" s="257"/>
      <c r="FZ51" s="188" t="e">
        <f t="shared" si="120"/>
        <v>#DIV/0!</v>
      </c>
      <c r="GA51" s="182">
        <f t="shared" si="121"/>
        <v>0</v>
      </c>
      <c r="GB51" s="185">
        <v>75</v>
      </c>
      <c r="GC51" s="185">
        <v>39</v>
      </c>
      <c r="GD51" s="207">
        <f t="shared" si="122"/>
        <v>75.650000000000006</v>
      </c>
      <c r="GE51" s="243">
        <f t="shared" si="27"/>
        <v>1.8126996805111821</v>
      </c>
      <c r="GF51" s="236">
        <v>12</v>
      </c>
      <c r="GG51" s="188" t="e">
        <f t="shared" si="123"/>
        <v>#DIV/0!</v>
      </c>
      <c r="GH51" s="182" t="e">
        <f t="shared" si="124"/>
        <v>#DIV/0!</v>
      </c>
      <c r="GI51" s="185"/>
      <c r="GJ51" s="185"/>
      <c r="GK51" s="207">
        <f t="shared" si="125"/>
        <v>0</v>
      </c>
      <c r="GL51" s="243">
        <f t="shared" si="29"/>
        <v>0</v>
      </c>
      <c r="GM51" s="236"/>
      <c r="GN51" s="188" t="e">
        <f t="shared" si="126"/>
        <v>#DIV/0!</v>
      </c>
      <c r="GO51" s="182">
        <f t="shared" si="127"/>
        <v>0</v>
      </c>
    </row>
    <row r="52" spans="1:197" ht="15.75" thickBot="1" x14ac:dyDescent="0.3">
      <c r="A52" s="51" t="s">
        <v>54</v>
      </c>
      <c r="B52" s="2" t="s">
        <v>106</v>
      </c>
      <c r="C52" s="2"/>
      <c r="D52" s="112"/>
      <c r="E52" s="2" t="s">
        <v>6</v>
      </c>
      <c r="F52" s="8">
        <v>15</v>
      </c>
      <c r="G52" s="8"/>
      <c r="H52" s="8">
        <v>10</v>
      </c>
      <c r="I52" s="8"/>
      <c r="J52" s="8">
        <v>15</v>
      </c>
      <c r="K52" s="8"/>
      <c r="L52" s="8"/>
      <c r="M52" s="8"/>
      <c r="N52" s="14" t="str">
        <f t="shared" si="30"/>
        <v/>
      </c>
      <c r="O52" s="14" t="str">
        <f t="shared" si="31"/>
        <v/>
      </c>
      <c r="P52" s="14" t="str">
        <f t="shared" si="32"/>
        <v/>
      </c>
      <c r="Q52" s="14" t="str">
        <f t="shared" si="33"/>
        <v/>
      </c>
      <c r="R52" s="14" t="str">
        <f t="shared" si="34"/>
        <v/>
      </c>
      <c r="S52" s="14" t="str">
        <f t="shared" si="35"/>
        <v/>
      </c>
      <c r="T52" s="14" t="str">
        <f t="shared" si="36"/>
        <v/>
      </c>
      <c r="U52" s="14" t="str">
        <f t="shared" si="37"/>
        <v/>
      </c>
      <c r="V52" s="14" t="str">
        <f t="shared" si="128"/>
        <v/>
      </c>
      <c r="W52" s="14" t="str">
        <f t="shared" si="39"/>
        <v/>
      </c>
      <c r="X52" s="14" t="str">
        <f t="shared" si="40"/>
        <v/>
      </c>
      <c r="Y52" s="8"/>
      <c r="Z52" s="8"/>
      <c r="AA52" s="298"/>
      <c r="AB52" s="298"/>
      <c r="AC52" s="298"/>
      <c r="AD52" s="172">
        <f t="shared" si="133"/>
        <v>0</v>
      </c>
      <c r="AE52" s="54">
        <f t="shared" ca="1" si="86"/>
        <v>40</v>
      </c>
      <c r="AF52" s="6"/>
      <c r="AG52" s="27"/>
      <c r="AH52" s="27"/>
      <c r="AI52" s="27">
        <f>COUNT(F52:X52)</f>
        <v>3</v>
      </c>
      <c r="AJ52" s="28">
        <f>IF(AI52=0,0,IF(AI52=1,AVERAGE(LARGE(F52:X52,1)),IF(AI52=2,AVERAGE(LARGE(F52:X52,1),LARGE(F52:X52,2)),IF(AI52=3,AVERAGE(LARGE(F52:X52,1),LARGE(F52:X52,2),LARGE(F52:X52,3)),IF(AI52=4,AVERAGE(LARGE(F52:X52,1),LARGE(F52:X52,2),LARGE(F52:X52,3),LARGE(F52:X52,4)),IF(AI52=5,AVERAGE(LARGE(F52:X52,1),LARGE(F52:X52,2),LARGE(F52:X52,3),LARGE(F52:X52,4),LARGE(F52:X52,5)),IF(AI52=6,AVERAGE(LARGE(F52:X52,1),LARGE(F52:X52,2),LARGE(F52:X52,3),LARGE(F52:X52,4),LARGE(F52:X52,5),LARGE(F52:X52,6)),IF(AI52=7,AVERAGE(LARGE(F52:X52,1),LARGE(F52:X52,2),LARGE(F52:X52,3),LARGE(F52:X52,4),LARGE(F52:X52,5),LARGE(F52:X52,6),LARGE(F52:X52,7)),IF(AI52=8,AVERAGE(LARGE(F52:X52,1),LARGE(F52:X52,2),LARGE(F52:X52,3),LARGE(F52:X52,4),LARGE(F52:X52,5),LARGE(F52:X52,6),LARGE(F52:X52,7),LARGE(F52:X52,8)),IF(AI52=9,AVERAGE(LARGE(F52:X52,1),LARGE(F52:X52,2),LARGE(F52:X52,3),LARGE(F52:X52,4),LARGE(F52:X52,5),LARGE(F52:X52,6),LARGE(F52:X52,7),LARGE(F52:X52,8),LARGE(F52:X52,9)),IF(AI52&gt;9,AVERAGE(LARGE(F52:X52,1),LARGE(F52:X52,2),LARGE(F52:X52,3),LARGE(F52:X52,4),LARGE(F52:X52,5),LARGE(F52:X52,6),LARGE(F52:X52,7),LARGE(F52:X52,8),LARGE(F52:X52,9),LARGE(F52:X52,10)))))))))))))</f>
        <v>13.333333333333334</v>
      </c>
      <c r="AK52" s="6"/>
      <c r="AL52" s="6"/>
      <c r="AM52" s="6" t="e">
        <f t="shared" ca="1" si="134"/>
        <v>#REF!</v>
      </c>
      <c r="AN52" s="6"/>
      <c r="AO52" s="6">
        <f t="shared" si="85"/>
        <v>3</v>
      </c>
      <c r="AP52" s="6">
        <f>COUNT(F52:AC52)</f>
        <v>3</v>
      </c>
      <c r="AQ52" s="20" t="s">
        <v>6</v>
      </c>
      <c r="AR52" s="345">
        <v>30</v>
      </c>
      <c r="AS52" s="345">
        <v>23</v>
      </c>
      <c r="AT52" s="335">
        <f t="shared" si="129"/>
        <v>30.383333333333333</v>
      </c>
      <c r="AU52" s="97">
        <f t="shared" si="56"/>
        <v>30.383333333333333</v>
      </c>
      <c r="AV52" s="194">
        <v>30</v>
      </c>
      <c r="AW52" s="160">
        <v>23</v>
      </c>
      <c r="AX52" s="180"/>
      <c r="AY52" s="165"/>
      <c r="AZ52" s="165"/>
      <c r="BA52" s="160"/>
      <c r="BB52" s="97">
        <f t="shared" si="82"/>
        <v>24.233333333333334</v>
      </c>
      <c r="BC52" s="165">
        <v>24</v>
      </c>
      <c r="BD52" s="165">
        <v>14</v>
      </c>
      <c r="BE52" s="160"/>
      <c r="BF52" s="97"/>
      <c r="BG52" s="165"/>
      <c r="BH52" s="165"/>
      <c r="BI52" s="160"/>
      <c r="BJ52" s="97">
        <f t="shared" ref="BJ52:BJ59" si="148">BK52+BL52/60</f>
        <v>24.133333333333333</v>
      </c>
      <c r="BK52" s="165">
        <v>24</v>
      </c>
      <c r="BL52" s="165">
        <v>8</v>
      </c>
      <c r="BM52" s="160"/>
      <c r="BN52" s="97"/>
      <c r="BO52" s="165"/>
      <c r="BP52" s="165"/>
      <c r="BQ52" s="182"/>
      <c r="BR52" s="97"/>
      <c r="BS52" s="165"/>
      <c r="BT52" s="165"/>
      <c r="BU52" s="182"/>
      <c r="BV52" s="207">
        <f t="shared" si="81"/>
        <v>0</v>
      </c>
      <c r="BW52" s="185"/>
      <c r="BX52" s="278"/>
      <c r="BY52" s="188" t="e">
        <f t="shared" si="141"/>
        <v>#DIV/0!</v>
      </c>
      <c r="BZ52" s="182" t="e">
        <f t="shared" si="142"/>
        <v>#DIV/0!</v>
      </c>
      <c r="CA52" s="249"/>
      <c r="CB52" s="234"/>
      <c r="CC52" s="242">
        <f t="shared" si="5"/>
        <v>0</v>
      </c>
      <c r="CD52" s="243">
        <f t="shared" si="143"/>
        <v>0</v>
      </c>
      <c r="CE52" s="236">
        <v>15</v>
      </c>
      <c r="CF52" s="249"/>
      <c r="CG52" s="234"/>
      <c r="CH52" s="242">
        <f t="shared" si="90"/>
        <v>0</v>
      </c>
      <c r="CI52" s="243">
        <f t="shared" si="144"/>
        <v>0</v>
      </c>
      <c r="CJ52" s="236"/>
      <c r="CK52" s="249">
        <v>24</v>
      </c>
      <c r="CL52" s="234">
        <v>14</v>
      </c>
      <c r="CM52" s="242">
        <f t="shared" si="92"/>
        <v>24.233333333333334</v>
      </c>
      <c r="CN52" s="243">
        <f t="shared" si="145"/>
        <v>0.79758639605046633</v>
      </c>
      <c r="CO52" s="236">
        <v>10</v>
      </c>
      <c r="CP52" s="249"/>
      <c r="CQ52" s="234"/>
      <c r="CR52" s="242">
        <f t="shared" si="94"/>
        <v>0</v>
      </c>
      <c r="CS52" s="243">
        <f t="shared" si="146"/>
        <v>0</v>
      </c>
      <c r="CT52" s="236"/>
      <c r="CU52" s="249">
        <v>24</v>
      </c>
      <c r="CV52" s="234">
        <v>8</v>
      </c>
      <c r="CW52" s="242">
        <f t="shared" si="96"/>
        <v>24.133333333333333</v>
      </c>
      <c r="CX52" s="243">
        <f t="shared" si="147"/>
        <v>0.79429511793746577</v>
      </c>
      <c r="CY52" s="236">
        <v>15</v>
      </c>
      <c r="CZ52" s="249"/>
      <c r="DA52" s="234"/>
      <c r="DB52" s="242">
        <f t="shared" si="98"/>
        <v>0</v>
      </c>
      <c r="DC52" s="243">
        <f t="shared" si="42"/>
        <v>0</v>
      </c>
      <c r="DD52" s="236"/>
      <c r="DE52" s="382"/>
      <c r="DF52" s="249"/>
      <c r="DG52" s="234"/>
      <c r="DH52" s="242">
        <f t="shared" si="99"/>
        <v>0</v>
      </c>
      <c r="DI52" s="243">
        <f t="shared" si="43"/>
        <v>0</v>
      </c>
      <c r="DJ52" s="236"/>
      <c r="DK52" s="185"/>
      <c r="DL52" s="278"/>
      <c r="DM52" s="399"/>
      <c r="DN52" s="207">
        <f t="shared" si="44"/>
        <v>0</v>
      </c>
      <c r="DO52" s="243">
        <f t="shared" si="45"/>
        <v>0</v>
      </c>
      <c r="DP52" s="257"/>
      <c r="DQ52" s="188" t="e">
        <f t="shared" si="100"/>
        <v>#DIV/0!</v>
      </c>
      <c r="DR52" s="185"/>
      <c r="DS52" s="185"/>
      <c r="DT52" s="207">
        <f t="shared" si="131"/>
        <v>0</v>
      </c>
      <c r="DU52" s="243">
        <f t="shared" si="46"/>
        <v>0</v>
      </c>
      <c r="DV52" s="236"/>
      <c r="DW52" s="188" t="e">
        <f>#REF!/DH52</f>
        <v>#REF!</v>
      </c>
      <c r="DX52" s="182" t="e">
        <f>#REF!/DK52</f>
        <v>#REF!</v>
      </c>
      <c r="DY52" s="185"/>
      <c r="DZ52" s="185"/>
      <c r="EA52" s="207">
        <f t="shared" si="101"/>
        <v>0</v>
      </c>
      <c r="EB52" s="243">
        <f t="shared" si="19"/>
        <v>0</v>
      </c>
      <c r="EC52" s="236"/>
      <c r="ED52" s="188" t="e">
        <f t="shared" si="102"/>
        <v>#DIV/0!</v>
      </c>
      <c r="EE52" s="182" t="e">
        <f t="shared" si="103"/>
        <v>#DIV/0!</v>
      </c>
      <c r="EF52" s="185"/>
      <c r="EG52" s="185"/>
      <c r="EH52" s="207">
        <f t="shared" si="104"/>
        <v>0</v>
      </c>
      <c r="EI52" s="243">
        <f t="shared" si="47"/>
        <v>0</v>
      </c>
      <c r="EJ52" s="236"/>
      <c r="EK52" s="188" t="e">
        <f t="shared" si="105"/>
        <v>#DIV/0!</v>
      </c>
      <c r="EL52" s="182" t="e">
        <f t="shared" si="106"/>
        <v>#DIV/0!</v>
      </c>
      <c r="EM52" s="185"/>
      <c r="EN52" s="185"/>
      <c r="EO52" s="207">
        <f t="shared" si="107"/>
        <v>0</v>
      </c>
      <c r="EP52" s="243">
        <f t="shared" si="48"/>
        <v>0</v>
      </c>
      <c r="EQ52" s="236"/>
      <c r="ER52" s="188" t="e">
        <f t="shared" si="108"/>
        <v>#DIV/0!</v>
      </c>
      <c r="ES52" s="182" t="e">
        <f t="shared" si="109"/>
        <v>#DIV/0!</v>
      </c>
      <c r="ET52" s="185"/>
      <c r="EU52" s="185"/>
      <c r="EV52" s="207">
        <f t="shared" si="110"/>
        <v>0</v>
      </c>
      <c r="EW52" s="243">
        <f t="shared" si="49"/>
        <v>0</v>
      </c>
      <c r="EX52" s="236"/>
      <c r="EY52" s="188" t="e">
        <f t="shared" si="111"/>
        <v>#DIV/0!</v>
      </c>
      <c r="EZ52" s="182" t="e">
        <f t="shared" si="137"/>
        <v>#DIV/0!</v>
      </c>
      <c r="FA52" s="185"/>
      <c r="FB52" s="185"/>
      <c r="FC52" s="207">
        <f t="shared" si="113"/>
        <v>0</v>
      </c>
      <c r="FD52" s="243">
        <f t="shared" si="55"/>
        <v>0</v>
      </c>
      <c r="FE52" s="236"/>
      <c r="FF52" s="188" t="e">
        <f t="shared" si="138"/>
        <v>#DIV/0!</v>
      </c>
      <c r="FG52" s="182" t="e">
        <f t="shared" si="115"/>
        <v>#DIV/0!</v>
      </c>
      <c r="FH52" s="185"/>
      <c r="FI52" s="185"/>
      <c r="FJ52" s="207">
        <f t="shared" si="50"/>
        <v>0</v>
      </c>
      <c r="FK52" s="243">
        <f t="shared" si="64"/>
        <v>0</v>
      </c>
      <c r="FL52" s="236"/>
      <c r="FM52" s="185"/>
      <c r="FN52" s="185"/>
      <c r="FO52" s="207">
        <f t="shared" si="116"/>
        <v>0</v>
      </c>
      <c r="FP52" s="243">
        <f t="shared" si="52"/>
        <v>0</v>
      </c>
      <c r="FQ52" s="236"/>
      <c r="FR52" s="188" t="e">
        <f t="shared" si="117"/>
        <v>#DIV/0!</v>
      </c>
      <c r="FS52" s="182" t="e">
        <f t="shared" si="118"/>
        <v>#DIV/0!</v>
      </c>
      <c r="FT52" s="185"/>
      <c r="FU52" s="185"/>
      <c r="FV52" s="207">
        <f t="shared" si="119"/>
        <v>0</v>
      </c>
      <c r="FW52" s="243">
        <f t="shared" si="53"/>
        <v>0</v>
      </c>
      <c r="FX52" s="257">
        <f t="shared" si="132"/>
        <v>10</v>
      </c>
      <c r="FY52" s="257"/>
      <c r="FZ52" s="188" t="e">
        <f t="shared" si="120"/>
        <v>#DIV/0!</v>
      </c>
      <c r="GA52" s="182" t="e">
        <f t="shared" si="121"/>
        <v>#DIV/0!</v>
      </c>
      <c r="GB52" s="185"/>
      <c r="GC52" s="185"/>
      <c r="GD52" s="207">
        <f t="shared" si="122"/>
        <v>0</v>
      </c>
      <c r="GE52" s="243">
        <f t="shared" si="27"/>
        <v>0</v>
      </c>
      <c r="GF52" s="236"/>
      <c r="GG52" s="188" t="e">
        <f t="shared" si="123"/>
        <v>#DIV/0!</v>
      </c>
      <c r="GH52" s="182" t="e">
        <f t="shared" si="124"/>
        <v>#DIV/0!</v>
      </c>
      <c r="GI52" s="185"/>
      <c r="GJ52" s="185"/>
      <c r="GK52" s="207">
        <f t="shared" si="125"/>
        <v>0</v>
      </c>
      <c r="GL52" s="243">
        <f t="shared" si="29"/>
        <v>0</v>
      </c>
      <c r="GM52" s="236"/>
      <c r="GN52" s="188" t="e">
        <f t="shared" si="126"/>
        <v>#DIV/0!</v>
      </c>
      <c r="GO52" s="182" t="e">
        <f t="shared" si="127"/>
        <v>#DIV/0!</v>
      </c>
    </row>
    <row r="53" spans="1:197" ht="15.75" thickBot="1" x14ac:dyDescent="0.3">
      <c r="A53" s="51" t="s">
        <v>30</v>
      </c>
      <c r="B53" s="2" t="s">
        <v>152</v>
      </c>
      <c r="C53" s="2"/>
      <c r="D53" s="112"/>
      <c r="E53" s="2" t="s">
        <v>6</v>
      </c>
      <c r="F53" s="8">
        <v>14</v>
      </c>
      <c r="G53" s="8">
        <v>14</v>
      </c>
      <c r="H53" s="8">
        <v>9</v>
      </c>
      <c r="I53" s="8">
        <v>10</v>
      </c>
      <c r="J53" s="8"/>
      <c r="K53" s="8"/>
      <c r="L53" s="8"/>
      <c r="M53" s="8"/>
      <c r="N53" s="14" t="str">
        <f t="shared" si="30"/>
        <v/>
      </c>
      <c r="O53" s="14" t="str">
        <f t="shared" si="31"/>
        <v/>
      </c>
      <c r="P53" s="14" t="str">
        <f t="shared" si="32"/>
        <v/>
      </c>
      <c r="Q53" s="14" t="str">
        <f t="shared" si="33"/>
        <v/>
      </c>
      <c r="R53" s="14" t="str">
        <f t="shared" si="34"/>
        <v/>
      </c>
      <c r="S53" s="14" t="str">
        <f t="shared" si="35"/>
        <v/>
      </c>
      <c r="T53" s="14" t="str">
        <f t="shared" si="36"/>
        <v/>
      </c>
      <c r="U53" s="14" t="str">
        <f t="shared" si="37"/>
        <v/>
      </c>
      <c r="V53" s="14" t="str">
        <f t="shared" si="128"/>
        <v/>
      </c>
      <c r="W53" s="14" t="str">
        <f t="shared" si="39"/>
        <v/>
      </c>
      <c r="X53" s="14" t="str">
        <f t="shared" si="40"/>
        <v/>
      </c>
      <c r="Y53" s="8"/>
      <c r="Z53" s="8"/>
      <c r="AA53" s="298"/>
      <c r="AB53" s="298"/>
      <c r="AC53" s="298"/>
      <c r="AD53" s="172">
        <f t="shared" si="133"/>
        <v>0</v>
      </c>
      <c r="AE53" s="54">
        <f t="shared" ca="1" si="86"/>
        <v>47</v>
      </c>
      <c r="AF53" s="6"/>
      <c r="AG53" s="27"/>
      <c r="AH53" s="27"/>
      <c r="AI53" s="27">
        <f>COUNT(F53:X53)</f>
        <v>4</v>
      </c>
      <c r="AJ53" s="28">
        <f>IF(AI53=0,0,IF(AI53=1,AVERAGE(LARGE(F53:X53,1)),IF(AI53=2,AVERAGE(LARGE(F53:X53,1),LARGE(F53:X53,2)),IF(AI53=3,AVERAGE(LARGE(F53:X53,1),LARGE(F53:X53,2),LARGE(F53:X53,3)),IF(AI53=4,AVERAGE(LARGE(F53:X53,1),LARGE(F53:X53,2),LARGE(F53:X53,3),LARGE(F53:X53,4)),IF(AI53=5,AVERAGE(LARGE(F53:X53,1),LARGE(F53:X53,2),LARGE(F53:X53,3),LARGE(F53:X53,4),LARGE(F53:X53,5)),IF(AI53=6,AVERAGE(LARGE(F53:X53,1),LARGE(F53:X53,2),LARGE(F53:X53,3),LARGE(F53:X53,4),LARGE(F53:X53,5),LARGE(F53:X53,6)),IF(AI53=7,AVERAGE(LARGE(F53:X53,1),LARGE(F53:X53,2),LARGE(F53:X53,3),LARGE(F53:X53,4),LARGE(F53:X53,5),LARGE(F53:X53,6),LARGE(F53:X53,7)),IF(AI53=8,AVERAGE(LARGE(F53:X53,1),LARGE(F53:X53,2),LARGE(F53:X53,3),LARGE(F53:X53,4),LARGE(F53:X53,5),LARGE(F53:X53,6),LARGE(F53:X53,7),LARGE(F53:X53,8)),IF(AI53=9,AVERAGE(LARGE(F53:X53,1),LARGE(F53:X53,2),LARGE(F53:X53,3),LARGE(F53:X53,4),LARGE(F53:X53,5),LARGE(F53:X53,6),LARGE(F53:X53,7),LARGE(F53:X53,8),LARGE(F53:X53,9)),IF(AI53&gt;9,AVERAGE(LARGE(F53:X53,1),LARGE(F53:X53,2),LARGE(F53:X53,3),LARGE(F53:X53,4),LARGE(F53:X53,5),LARGE(F53:X53,6),LARGE(F53:X53,7),LARGE(F53:X53,8),LARGE(F53:X53,9),LARGE(F53:X53,10)))))))))))))</f>
        <v>11.75</v>
      </c>
      <c r="AK53" s="10"/>
      <c r="AL53" s="10"/>
      <c r="AM53" s="6" t="e">
        <f t="shared" ca="1" si="134"/>
        <v>#REF!</v>
      </c>
      <c r="AN53" s="6"/>
      <c r="AO53" s="6">
        <f t="shared" si="85"/>
        <v>4</v>
      </c>
      <c r="AP53" s="6">
        <f>COUNT(F53:AC53)</f>
        <v>4</v>
      </c>
      <c r="AQ53" s="20" t="s">
        <v>6</v>
      </c>
      <c r="AR53" s="345">
        <v>34</v>
      </c>
      <c r="AS53" s="345">
        <v>58</v>
      </c>
      <c r="AT53" s="335">
        <f t="shared" si="129"/>
        <v>34.966666666666669</v>
      </c>
      <c r="AU53" s="97">
        <f t="shared" si="56"/>
        <v>34.966666666666669</v>
      </c>
      <c r="AV53" s="194">
        <v>34</v>
      </c>
      <c r="AW53" s="160">
        <v>58</v>
      </c>
      <c r="AX53" s="180">
        <f t="shared" si="84"/>
        <v>37.81666666666667</v>
      </c>
      <c r="AY53" s="165">
        <v>37</v>
      </c>
      <c r="AZ53" s="165">
        <v>49</v>
      </c>
      <c r="BA53" s="160"/>
      <c r="BB53" s="97">
        <f t="shared" si="82"/>
        <v>27.75</v>
      </c>
      <c r="BC53" s="165">
        <v>27</v>
      </c>
      <c r="BD53" s="165">
        <v>45</v>
      </c>
      <c r="BE53" s="160"/>
      <c r="BF53" s="97">
        <f t="shared" si="139"/>
        <v>37.93333333333333</v>
      </c>
      <c r="BG53" s="165">
        <v>37</v>
      </c>
      <c r="BH53" s="165">
        <v>56</v>
      </c>
      <c r="BI53" s="160"/>
      <c r="BJ53" s="97"/>
      <c r="BK53" s="165"/>
      <c r="BL53" s="165"/>
      <c r="BM53" s="160"/>
      <c r="BN53" s="97"/>
      <c r="BO53" s="165"/>
      <c r="BP53" s="165"/>
      <c r="BQ53" s="182"/>
      <c r="BR53" s="97"/>
      <c r="BS53" s="165"/>
      <c r="BT53" s="165"/>
      <c r="BU53" s="182"/>
      <c r="BV53" s="207">
        <f t="shared" si="81"/>
        <v>0</v>
      </c>
      <c r="BW53" s="185"/>
      <c r="BX53" s="278"/>
      <c r="BY53" s="188" t="e">
        <f t="shared" si="141"/>
        <v>#DIV/0!</v>
      </c>
      <c r="BZ53" s="182" t="e">
        <f t="shared" si="142"/>
        <v>#DIV/0!</v>
      </c>
      <c r="CA53" s="249"/>
      <c r="CB53" s="234"/>
      <c r="CC53" s="242">
        <f t="shared" si="5"/>
        <v>0</v>
      </c>
      <c r="CD53" s="243">
        <f t="shared" si="143"/>
        <v>0</v>
      </c>
      <c r="CE53" s="236">
        <v>14</v>
      </c>
      <c r="CF53" s="249">
        <v>37</v>
      </c>
      <c r="CG53" s="234">
        <v>49</v>
      </c>
      <c r="CH53" s="242">
        <f t="shared" si="90"/>
        <v>37.81666666666667</v>
      </c>
      <c r="CI53" s="243">
        <f t="shared" si="144"/>
        <v>1.0815061963775023</v>
      </c>
      <c r="CJ53" s="236">
        <v>14</v>
      </c>
      <c r="CK53" s="249">
        <v>27</v>
      </c>
      <c r="CL53" s="234">
        <v>45</v>
      </c>
      <c r="CM53" s="242">
        <f t="shared" si="92"/>
        <v>27.75</v>
      </c>
      <c r="CN53" s="243">
        <f t="shared" si="145"/>
        <v>0.79361296472831266</v>
      </c>
      <c r="CO53" s="236">
        <v>9</v>
      </c>
      <c r="CP53" s="249">
        <v>37</v>
      </c>
      <c r="CQ53" s="234">
        <v>56</v>
      </c>
      <c r="CR53" s="242">
        <f t="shared" si="94"/>
        <v>37.93333333333333</v>
      </c>
      <c r="CS53" s="243">
        <f t="shared" si="146"/>
        <v>1.084842707340324</v>
      </c>
      <c r="CT53" s="236">
        <v>10</v>
      </c>
      <c r="CU53" s="249"/>
      <c r="CV53" s="234"/>
      <c r="CW53" s="242">
        <f t="shared" si="96"/>
        <v>0</v>
      </c>
      <c r="CX53" s="243">
        <f t="shared" si="147"/>
        <v>0</v>
      </c>
      <c r="CY53" s="236"/>
      <c r="CZ53" s="249"/>
      <c r="DA53" s="234"/>
      <c r="DB53" s="242">
        <f t="shared" si="98"/>
        <v>0</v>
      </c>
      <c r="DC53" s="243">
        <f t="shared" si="42"/>
        <v>0</v>
      </c>
      <c r="DD53" s="236"/>
      <c r="DE53" s="382"/>
      <c r="DF53" s="249"/>
      <c r="DG53" s="234"/>
      <c r="DH53" s="242">
        <f t="shared" si="99"/>
        <v>0</v>
      </c>
      <c r="DI53" s="243">
        <f t="shared" si="43"/>
        <v>0</v>
      </c>
      <c r="DJ53" s="236"/>
      <c r="DK53" s="185"/>
      <c r="DL53" s="278"/>
      <c r="DM53" s="399"/>
      <c r="DN53" s="207">
        <f t="shared" si="44"/>
        <v>0</v>
      </c>
      <c r="DO53" s="243">
        <f t="shared" si="45"/>
        <v>0</v>
      </c>
      <c r="DP53" s="257"/>
      <c r="DQ53" s="188" t="e">
        <f t="shared" si="100"/>
        <v>#DIV/0!</v>
      </c>
      <c r="DR53" s="185"/>
      <c r="DS53" s="185"/>
      <c r="DT53" s="207">
        <f t="shared" si="131"/>
        <v>0</v>
      </c>
      <c r="DU53" s="243">
        <f t="shared" si="46"/>
        <v>0</v>
      </c>
      <c r="DV53" s="236"/>
      <c r="DW53" s="188" t="e">
        <f>#REF!/DH53</f>
        <v>#REF!</v>
      </c>
      <c r="DX53" s="182" t="e">
        <f>#REF!/DK53</f>
        <v>#REF!</v>
      </c>
      <c r="DY53" s="185"/>
      <c r="DZ53" s="185"/>
      <c r="EA53" s="207">
        <f t="shared" si="101"/>
        <v>0</v>
      </c>
      <c r="EB53" s="243">
        <f t="shared" si="19"/>
        <v>0</v>
      </c>
      <c r="EC53" s="236"/>
      <c r="ED53" s="188" t="e">
        <f t="shared" si="102"/>
        <v>#DIV/0!</v>
      </c>
      <c r="EE53" s="182" t="e">
        <f t="shared" si="103"/>
        <v>#DIV/0!</v>
      </c>
      <c r="EF53" s="185"/>
      <c r="EG53" s="185"/>
      <c r="EH53" s="207">
        <f t="shared" si="104"/>
        <v>0</v>
      </c>
      <c r="EI53" s="243">
        <f t="shared" si="47"/>
        <v>0</v>
      </c>
      <c r="EJ53" s="236"/>
      <c r="EK53" s="188" t="e">
        <f t="shared" si="105"/>
        <v>#DIV/0!</v>
      </c>
      <c r="EL53" s="182" t="e">
        <f t="shared" si="106"/>
        <v>#DIV/0!</v>
      </c>
      <c r="EM53" s="185"/>
      <c r="EN53" s="185"/>
      <c r="EO53" s="207">
        <f t="shared" si="107"/>
        <v>0</v>
      </c>
      <c r="EP53" s="243">
        <f t="shared" si="48"/>
        <v>0</v>
      </c>
      <c r="EQ53" s="236"/>
      <c r="ER53" s="188" t="e">
        <f t="shared" si="108"/>
        <v>#DIV/0!</v>
      </c>
      <c r="ES53" s="182" t="e">
        <f t="shared" si="109"/>
        <v>#DIV/0!</v>
      </c>
      <c r="ET53" s="185"/>
      <c r="EU53" s="185"/>
      <c r="EV53" s="207">
        <f t="shared" si="110"/>
        <v>0</v>
      </c>
      <c r="EW53" s="243">
        <f t="shared" si="49"/>
        <v>0</v>
      </c>
      <c r="EX53" s="236"/>
      <c r="EY53" s="188" t="e">
        <f t="shared" si="111"/>
        <v>#DIV/0!</v>
      </c>
      <c r="EZ53" s="182" t="e">
        <f t="shared" si="137"/>
        <v>#DIV/0!</v>
      </c>
      <c r="FA53" s="185"/>
      <c r="FB53" s="185"/>
      <c r="FC53" s="207">
        <f t="shared" si="113"/>
        <v>0</v>
      </c>
      <c r="FD53" s="243">
        <f t="shared" si="55"/>
        <v>0</v>
      </c>
      <c r="FE53" s="236"/>
      <c r="FF53" s="188" t="e">
        <f t="shared" si="138"/>
        <v>#DIV/0!</v>
      </c>
      <c r="FG53" s="182" t="e">
        <f t="shared" si="115"/>
        <v>#DIV/0!</v>
      </c>
      <c r="FH53" s="185"/>
      <c r="FI53" s="185"/>
      <c r="FJ53" s="207">
        <f t="shared" si="50"/>
        <v>0</v>
      </c>
      <c r="FK53" s="243">
        <f t="shared" si="64"/>
        <v>0</v>
      </c>
      <c r="FL53" s="236"/>
      <c r="FM53" s="185"/>
      <c r="FN53" s="185"/>
      <c r="FO53" s="207">
        <f t="shared" si="116"/>
        <v>0</v>
      </c>
      <c r="FP53" s="243">
        <f t="shared" si="52"/>
        <v>0</v>
      </c>
      <c r="FQ53" s="236"/>
      <c r="FR53" s="188" t="e">
        <f t="shared" si="117"/>
        <v>#DIV/0!</v>
      </c>
      <c r="FS53" s="182" t="e">
        <f t="shared" si="118"/>
        <v>#DIV/0!</v>
      </c>
      <c r="FT53" s="185"/>
      <c r="FU53" s="185"/>
      <c r="FV53" s="207">
        <f t="shared" si="119"/>
        <v>0</v>
      </c>
      <c r="FW53" s="243">
        <f t="shared" si="53"/>
        <v>0</v>
      </c>
      <c r="FX53" s="257">
        <f t="shared" si="132"/>
        <v>10</v>
      </c>
      <c r="FY53" s="257"/>
      <c r="FZ53" s="188" t="e">
        <f t="shared" si="120"/>
        <v>#DIV/0!</v>
      </c>
      <c r="GA53" s="182" t="e">
        <f t="shared" si="121"/>
        <v>#DIV/0!</v>
      </c>
      <c r="GB53" s="185"/>
      <c r="GC53" s="185"/>
      <c r="GD53" s="207">
        <f t="shared" si="122"/>
        <v>0</v>
      </c>
      <c r="GE53" s="243">
        <f t="shared" si="27"/>
        <v>0</v>
      </c>
      <c r="GF53" s="236"/>
      <c r="GG53" s="188" t="e">
        <f t="shared" si="123"/>
        <v>#DIV/0!</v>
      </c>
      <c r="GH53" s="182" t="e">
        <f t="shared" si="124"/>
        <v>#DIV/0!</v>
      </c>
      <c r="GI53" s="185"/>
      <c r="GJ53" s="185"/>
      <c r="GK53" s="207">
        <f t="shared" si="125"/>
        <v>0</v>
      </c>
      <c r="GL53" s="243">
        <f t="shared" si="29"/>
        <v>0</v>
      </c>
      <c r="GM53" s="236"/>
      <c r="GN53" s="188" t="e">
        <f t="shared" si="126"/>
        <v>#DIV/0!</v>
      </c>
      <c r="GO53" s="182" t="e">
        <f t="shared" si="127"/>
        <v>#DIV/0!</v>
      </c>
    </row>
    <row r="54" spans="1:197" ht="15.75" thickBot="1" x14ac:dyDescent="0.3">
      <c r="A54" s="51" t="s">
        <v>24</v>
      </c>
      <c r="B54" s="2" t="s">
        <v>97</v>
      </c>
      <c r="C54" s="8"/>
      <c r="D54" s="112"/>
      <c r="E54" s="8" t="s">
        <v>6</v>
      </c>
      <c r="F54" s="8"/>
      <c r="G54" s="8"/>
      <c r="H54" s="8"/>
      <c r="I54" s="8"/>
      <c r="J54" s="8"/>
      <c r="K54" s="8">
        <v>9</v>
      </c>
      <c r="L54" s="8"/>
      <c r="M54" s="8"/>
      <c r="N54" s="14">
        <f t="shared" si="30"/>
        <v>7</v>
      </c>
      <c r="O54" s="14" t="str">
        <f t="shared" si="31"/>
        <v/>
      </c>
      <c r="P54" s="14" t="str">
        <f t="shared" si="32"/>
        <v/>
      </c>
      <c r="Q54" s="14" t="str">
        <f t="shared" si="33"/>
        <v/>
      </c>
      <c r="R54" s="14" t="str">
        <f t="shared" si="34"/>
        <v/>
      </c>
      <c r="S54" s="14" t="str">
        <f t="shared" si="35"/>
        <v/>
      </c>
      <c r="T54" s="14" t="str">
        <f t="shared" si="36"/>
        <v/>
      </c>
      <c r="U54" s="14" t="str">
        <f t="shared" si="37"/>
        <v/>
      </c>
      <c r="V54" s="14" t="str">
        <f t="shared" si="128"/>
        <v/>
      </c>
      <c r="W54" s="14" t="str">
        <f t="shared" si="39"/>
        <v/>
      </c>
      <c r="X54" s="14" t="str">
        <f t="shared" si="40"/>
        <v/>
      </c>
      <c r="Y54" s="8"/>
      <c r="Z54" s="14">
        <f>$AT$1</f>
        <v>15</v>
      </c>
      <c r="AA54" s="14">
        <f>$AT$1</f>
        <v>15</v>
      </c>
      <c r="AB54" s="14">
        <f>$AT$1</f>
        <v>15</v>
      </c>
      <c r="AC54" s="14">
        <f>$AT$1</f>
        <v>15</v>
      </c>
      <c r="AD54" s="172">
        <f t="shared" si="133"/>
        <v>36</v>
      </c>
      <c r="AE54" s="54">
        <f t="shared" ca="1" si="86"/>
        <v>16</v>
      </c>
      <c r="AF54" s="1"/>
      <c r="AG54" s="27"/>
      <c r="AH54" s="30"/>
      <c r="AI54" s="27"/>
      <c r="AJ54" s="28"/>
      <c r="AK54" s="1"/>
      <c r="AL54" s="1"/>
      <c r="AM54" s="6">
        <f t="shared" ca="1" si="134"/>
        <v>45</v>
      </c>
      <c r="AN54" s="6"/>
      <c r="AO54" s="6">
        <f t="shared" si="85"/>
        <v>2</v>
      </c>
      <c r="AP54" s="6">
        <f>COUNT(F54:AC54)</f>
        <v>6</v>
      </c>
      <c r="AQ54" s="20" t="s">
        <v>6</v>
      </c>
      <c r="AR54" s="353">
        <v>40</v>
      </c>
      <c r="AS54" s="353">
        <v>32</v>
      </c>
      <c r="AT54" s="394">
        <f t="shared" si="129"/>
        <v>40.533333333333331</v>
      </c>
      <c r="AU54" s="273">
        <v>40.54</v>
      </c>
      <c r="AV54" s="194"/>
      <c r="AW54" s="160"/>
      <c r="AX54" s="180"/>
      <c r="AY54" s="165"/>
      <c r="AZ54" s="165"/>
      <c r="BA54" s="160"/>
      <c r="BB54" s="97"/>
      <c r="BC54" s="165"/>
      <c r="BD54" s="165"/>
      <c r="BE54" s="160"/>
      <c r="BF54" s="97"/>
      <c r="BG54" s="165"/>
      <c r="BH54" s="165"/>
      <c r="BI54" s="160"/>
      <c r="BJ54" s="97"/>
      <c r="BK54" s="165"/>
      <c r="BL54" s="165"/>
      <c r="BM54" s="160"/>
      <c r="BN54" s="97">
        <f t="shared" si="136"/>
        <v>35.266666666666666</v>
      </c>
      <c r="BO54" s="165">
        <v>35</v>
      </c>
      <c r="BP54" s="165">
        <v>16</v>
      </c>
      <c r="BQ54" s="272"/>
      <c r="BR54" s="97"/>
      <c r="BS54" s="165"/>
      <c r="BT54" s="165"/>
      <c r="BU54" s="182"/>
      <c r="BV54" s="207">
        <f t="shared" si="81"/>
        <v>96.933333333333337</v>
      </c>
      <c r="BW54" s="185">
        <v>96</v>
      </c>
      <c r="BX54" s="278">
        <v>56</v>
      </c>
      <c r="BY54" s="188">
        <f t="shared" si="141"/>
        <v>2.7485822306238186</v>
      </c>
      <c r="BZ54" s="182" t="e">
        <f t="shared" si="142"/>
        <v>#DIV/0!</v>
      </c>
      <c r="CA54" s="249"/>
      <c r="CB54" s="234"/>
      <c r="CC54" s="242">
        <f t="shared" si="5"/>
        <v>0</v>
      </c>
      <c r="CD54" s="243">
        <f t="shared" si="143"/>
        <v>0</v>
      </c>
      <c r="CE54" s="236"/>
      <c r="CF54" s="249"/>
      <c r="CG54" s="234"/>
      <c r="CH54" s="242">
        <f t="shared" si="90"/>
        <v>0</v>
      </c>
      <c r="CI54" s="243">
        <f t="shared" si="144"/>
        <v>0</v>
      </c>
      <c r="CJ54" s="236"/>
      <c r="CK54" s="249"/>
      <c r="CL54" s="234"/>
      <c r="CM54" s="242">
        <f t="shared" si="92"/>
        <v>0</v>
      </c>
      <c r="CN54" s="243">
        <f t="shared" si="145"/>
        <v>0</v>
      </c>
      <c r="CO54" s="236"/>
      <c r="CP54" s="249"/>
      <c r="CQ54" s="234"/>
      <c r="CR54" s="242">
        <f t="shared" si="94"/>
        <v>0</v>
      </c>
      <c r="CS54" s="243">
        <f t="shared" si="146"/>
        <v>0</v>
      </c>
      <c r="CT54" s="236"/>
      <c r="CU54" s="249"/>
      <c r="CV54" s="234"/>
      <c r="CW54" s="242">
        <f t="shared" si="96"/>
        <v>0</v>
      </c>
      <c r="CX54" s="243">
        <f t="shared" si="147"/>
        <v>0</v>
      </c>
      <c r="CY54" s="236"/>
      <c r="CZ54" s="249">
        <v>35</v>
      </c>
      <c r="DA54" s="234">
        <v>16</v>
      </c>
      <c r="DB54" s="242">
        <f t="shared" si="98"/>
        <v>35.266666666666666</v>
      </c>
      <c r="DC54" s="243">
        <f t="shared" si="42"/>
        <v>0.87006578947368418</v>
      </c>
      <c r="DD54" s="236">
        <v>9</v>
      </c>
      <c r="DE54" s="382"/>
      <c r="DF54" s="249"/>
      <c r="DG54" s="234"/>
      <c r="DH54" s="242">
        <f t="shared" si="99"/>
        <v>0</v>
      </c>
      <c r="DI54" s="243">
        <f t="shared" si="43"/>
        <v>0</v>
      </c>
      <c r="DJ54" s="236"/>
      <c r="DK54" s="185">
        <v>96</v>
      </c>
      <c r="DL54" s="278">
        <v>56</v>
      </c>
      <c r="DM54" s="399"/>
      <c r="DN54" s="207">
        <f t="shared" si="44"/>
        <v>96.933333333333337</v>
      </c>
      <c r="DO54" s="243">
        <f t="shared" si="45"/>
        <v>2.3914473684210527</v>
      </c>
      <c r="DP54" s="257">
        <v>12</v>
      </c>
      <c r="DQ54" s="188">
        <f t="shared" si="100"/>
        <v>2.7485822306238186</v>
      </c>
      <c r="DR54" s="185">
        <v>32</v>
      </c>
      <c r="DS54" s="185">
        <v>58</v>
      </c>
      <c r="DT54" s="207">
        <f t="shared" si="131"/>
        <v>32.966666666666669</v>
      </c>
      <c r="DU54" s="243">
        <f t="shared" si="46"/>
        <v>0.81332236842105277</v>
      </c>
      <c r="DV54" s="236">
        <v>7</v>
      </c>
      <c r="DW54" s="188" t="e">
        <f>#REF!/DH54</f>
        <v>#REF!</v>
      </c>
      <c r="DX54" s="182" t="e">
        <f>#REF!/DK54</f>
        <v>#REF!</v>
      </c>
      <c r="DY54" s="185"/>
      <c r="DZ54" s="185"/>
      <c r="EA54" s="207">
        <f t="shared" si="101"/>
        <v>0</v>
      </c>
      <c r="EB54" s="243">
        <f t="shared" si="19"/>
        <v>0</v>
      </c>
      <c r="EC54" s="236"/>
      <c r="ED54" s="188">
        <f t="shared" si="102"/>
        <v>0</v>
      </c>
      <c r="EE54" s="182">
        <f t="shared" si="103"/>
        <v>0</v>
      </c>
      <c r="EF54" s="185"/>
      <c r="EG54" s="185"/>
      <c r="EH54" s="207">
        <f t="shared" si="104"/>
        <v>0</v>
      </c>
      <c r="EI54" s="243">
        <f t="shared" si="47"/>
        <v>0</v>
      </c>
      <c r="EJ54" s="236"/>
      <c r="EK54" s="188">
        <f t="shared" si="105"/>
        <v>0</v>
      </c>
      <c r="EL54" s="182" t="e">
        <f t="shared" si="106"/>
        <v>#DIV/0!</v>
      </c>
      <c r="EM54" s="185"/>
      <c r="EN54" s="185"/>
      <c r="EO54" s="207">
        <f t="shared" si="107"/>
        <v>0</v>
      </c>
      <c r="EP54" s="243">
        <f t="shared" si="48"/>
        <v>0</v>
      </c>
      <c r="EQ54" s="236"/>
      <c r="ER54" s="188" t="e">
        <f t="shared" si="108"/>
        <v>#DIV/0!</v>
      </c>
      <c r="ES54" s="182" t="e">
        <f t="shared" si="109"/>
        <v>#DIV/0!</v>
      </c>
      <c r="ET54" s="185"/>
      <c r="EU54" s="185"/>
      <c r="EV54" s="207">
        <f t="shared" si="110"/>
        <v>0</v>
      </c>
      <c r="EW54" s="243">
        <f t="shared" si="49"/>
        <v>0</v>
      </c>
      <c r="EX54" s="236"/>
      <c r="EY54" s="188" t="e">
        <f t="shared" si="111"/>
        <v>#DIV/0!</v>
      </c>
      <c r="EZ54" s="182" t="e">
        <f t="shared" si="137"/>
        <v>#DIV/0!</v>
      </c>
      <c r="FA54" s="185"/>
      <c r="FB54" s="185"/>
      <c r="FC54" s="207">
        <f t="shared" si="113"/>
        <v>0</v>
      </c>
      <c r="FD54" s="243">
        <f t="shared" si="55"/>
        <v>0</v>
      </c>
      <c r="FE54" s="236"/>
      <c r="FF54" s="188" t="e">
        <f t="shared" si="138"/>
        <v>#DIV/0!</v>
      </c>
      <c r="FG54" s="182" t="e">
        <f t="shared" si="115"/>
        <v>#DIV/0!</v>
      </c>
      <c r="FH54" s="185"/>
      <c r="FI54" s="185"/>
      <c r="FJ54" s="207">
        <f t="shared" si="50"/>
        <v>0</v>
      </c>
      <c r="FK54" s="243">
        <f t="shared" si="64"/>
        <v>0</v>
      </c>
      <c r="FL54" s="236"/>
      <c r="FM54" s="185"/>
      <c r="FN54" s="185"/>
      <c r="FO54" s="207">
        <f t="shared" si="116"/>
        <v>0</v>
      </c>
      <c r="FP54" s="243">
        <f t="shared" si="52"/>
        <v>0</v>
      </c>
      <c r="FQ54" s="236"/>
      <c r="FR54" s="188" t="e">
        <f t="shared" si="117"/>
        <v>#DIV/0!</v>
      </c>
      <c r="FS54" s="182" t="e">
        <f t="shared" si="118"/>
        <v>#DIV/0!</v>
      </c>
      <c r="FT54" s="185"/>
      <c r="FU54" s="185"/>
      <c r="FV54" s="207">
        <f t="shared" si="119"/>
        <v>0</v>
      </c>
      <c r="FW54" s="243">
        <f t="shared" si="53"/>
        <v>0</v>
      </c>
      <c r="FX54" s="257">
        <f t="shared" si="132"/>
        <v>10</v>
      </c>
      <c r="FY54" s="257"/>
      <c r="FZ54" s="188" t="e">
        <f t="shared" si="120"/>
        <v>#DIV/0!</v>
      </c>
      <c r="GA54" s="182" t="e">
        <f t="shared" si="121"/>
        <v>#DIV/0!</v>
      </c>
      <c r="GB54" s="185"/>
      <c r="GC54" s="185"/>
      <c r="GD54" s="207">
        <f t="shared" si="122"/>
        <v>0</v>
      </c>
      <c r="GE54" s="243">
        <f t="shared" si="27"/>
        <v>0</v>
      </c>
      <c r="GF54" s="236"/>
      <c r="GG54" s="188" t="e">
        <f t="shared" si="123"/>
        <v>#DIV/0!</v>
      </c>
      <c r="GH54" s="182" t="e">
        <f t="shared" si="124"/>
        <v>#DIV/0!</v>
      </c>
      <c r="GI54" s="185"/>
      <c r="GJ54" s="185"/>
      <c r="GK54" s="207">
        <f t="shared" si="125"/>
        <v>0</v>
      </c>
      <c r="GL54" s="243">
        <f t="shared" si="29"/>
        <v>0</v>
      </c>
      <c r="GM54" s="236"/>
      <c r="GN54" s="188" t="e">
        <f t="shared" si="126"/>
        <v>#DIV/0!</v>
      </c>
      <c r="GO54" s="182" t="e">
        <f t="shared" si="127"/>
        <v>#DIV/0!</v>
      </c>
    </row>
    <row r="55" spans="1:197" ht="15.75" thickBot="1" x14ac:dyDescent="0.3">
      <c r="A55" s="411" t="s">
        <v>49</v>
      </c>
      <c r="B55" s="114" t="s">
        <v>94</v>
      </c>
      <c r="C55" s="139" t="s">
        <v>38</v>
      </c>
      <c r="D55" s="412"/>
      <c r="E55" s="139" t="s">
        <v>6</v>
      </c>
      <c r="F55" s="139">
        <v>11</v>
      </c>
      <c r="G55" s="139">
        <v>11</v>
      </c>
      <c r="H55" s="139">
        <v>13</v>
      </c>
      <c r="I55" s="139">
        <v>14</v>
      </c>
      <c r="J55" s="139">
        <v>12</v>
      </c>
      <c r="K55" s="139">
        <v>12</v>
      </c>
      <c r="L55" s="139"/>
      <c r="M55" s="139"/>
      <c r="N55" s="138">
        <f t="shared" si="30"/>
        <v>14</v>
      </c>
      <c r="O55" s="138" t="str">
        <f t="shared" si="31"/>
        <v/>
      </c>
      <c r="P55" s="138" t="str">
        <f t="shared" si="32"/>
        <v/>
      </c>
      <c r="Q55" s="138" t="str">
        <f t="shared" si="33"/>
        <v/>
      </c>
      <c r="R55" s="138" t="str">
        <f t="shared" si="34"/>
        <v/>
      </c>
      <c r="S55" s="138" t="str">
        <f t="shared" si="35"/>
        <v/>
      </c>
      <c r="T55" s="138" t="str">
        <f t="shared" si="36"/>
        <v/>
      </c>
      <c r="U55" s="138" t="str">
        <f t="shared" si="37"/>
        <v/>
      </c>
      <c r="V55" s="138">
        <f t="shared" si="128"/>
        <v>13</v>
      </c>
      <c r="W55" s="138" t="str">
        <f t="shared" si="39"/>
        <v/>
      </c>
      <c r="X55" s="138">
        <f t="shared" si="40"/>
        <v>14</v>
      </c>
      <c r="Y55" s="138"/>
      <c r="Z55" s="404"/>
      <c r="AA55" s="413"/>
      <c r="AB55" s="138">
        <f>$AT$1</f>
        <v>15</v>
      </c>
      <c r="AC55" s="138">
        <f>$AT$1</f>
        <v>15</v>
      </c>
      <c r="AD55" s="406">
        <f t="shared" si="133"/>
        <v>30</v>
      </c>
      <c r="AE55" s="407">
        <f t="shared" ca="1" si="86"/>
        <v>114</v>
      </c>
      <c r="AF55" s="408"/>
      <c r="AG55" s="409"/>
      <c r="AH55" s="409"/>
      <c r="AI55" s="409">
        <f>COUNT(F55:X55)</f>
        <v>9</v>
      </c>
      <c r="AJ55" s="410">
        <f>IF(AI55=0,0,IF(AI55=1,AVERAGE(LARGE(F55:X55,1)),IF(AI55=2,AVERAGE(LARGE(F55:X55,1),LARGE(F55:X55,2)),IF(AI55=3,AVERAGE(LARGE(F55:X55,1),LARGE(F55:X55,2),LARGE(F55:X55,3)),IF(AI55=4,AVERAGE(LARGE(F55:X55,1),LARGE(F55:X55,2),LARGE(F55:X55,3),LARGE(F55:X55,4)),IF(AI55=5,AVERAGE(LARGE(F55:X55,1),LARGE(F55:X55,2),LARGE(F55:X55,3),LARGE(F55:X55,4),LARGE(F55:X55,5)),IF(AI55=6,AVERAGE(LARGE(F55:X55,1),LARGE(F55:X55,2),LARGE(F55:X55,3),LARGE(F55:X55,4),LARGE(F55:X55,5),LARGE(F55:X55,6)),IF(AI55=7,AVERAGE(LARGE(F55:X55,1),LARGE(F55:X55,2),LARGE(F55:X55,3),LARGE(F55:X55,4),LARGE(F55:X55,5),LARGE(F55:X55,6),LARGE(F55:X55,7)),IF(AI55=8,AVERAGE(LARGE(F55:X55,1),LARGE(F55:X55,2),LARGE(F55:X55,3),LARGE(F55:X55,4),LARGE(F55:X55,5),LARGE(F55:X55,6),LARGE(F55:X55,7),LARGE(F55:X55,8)),IF(AI55=9,AVERAGE(LARGE(F55:X55,1),LARGE(F55:X55,2),LARGE(F55:X55,3),LARGE(F55:X55,4),LARGE(F55:X55,5),LARGE(F55:X55,6),LARGE(F55:X55,7),LARGE(F55:X55,8),LARGE(F55:X55,9)),IF(AI55&gt;9,AVERAGE(LARGE(F55:X55,1),LARGE(F55:X55,2),LARGE(F55:X55,3),LARGE(F55:X55,4),LARGE(F55:X55,5),LARGE(F55:X55,6),LARGE(F55:X55,7),LARGE(F55:X55,8),LARGE(F55:X55,9),LARGE(F55:X55,10)))))))))))))</f>
        <v>12.666666666666666</v>
      </c>
      <c r="AK55" s="408"/>
      <c r="AL55" s="408"/>
      <c r="AM55" s="408">
        <f t="shared" ca="1" si="134"/>
        <v>30</v>
      </c>
      <c r="AN55" s="408">
        <f>SUM(F55:AC55)-F55</f>
        <v>133</v>
      </c>
      <c r="AO55" s="6">
        <f t="shared" si="85"/>
        <v>9</v>
      </c>
      <c r="AP55" s="6">
        <f>COUNT(F55:AC55)</f>
        <v>11</v>
      </c>
      <c r="AQ55" s="20" t="s">
        <v>6</v>
      </c>
      <c r="AR55" s="345">
        <v>38</v>
      </c>
      <c r="AS55" s="345">
        <v>39</v>
      </c>
      <c r="AT55" s="335">
        <f t="shared" si="129"/>
        <v>38.65</v>
      </c>
      <c r="AU55" s="97">
        <f t="shared" si="56"/>
        <v>38.65</v>
      </c>
      <c r="AV55" s="194">
        <v>38</v>
      </c>
      <c r="AW55" s="160">
        <v>39</v>
      </c>
      <c r="AX55" s="180">
        <f t="shared" si="84"/>
        <v>43.083333333333336</v>
      </c>
      <c r="AY55" s="165">
        <v>43</v>
      </c>
      <c r="AZ55" s="165">
        <v>5</v>
      </c>
      <c r="BA55" s="160"/>
      <c r="BB55" s="97">
        <f t="shared" si="82"/>
        <v>30.45</v>
      </c>
      <c r="BC55" s="165">
        <v>30</v>
      </c>
      <c r="BD55" s="165">
        <v>27</v>
      </c>
      <c r="BE55" s="160"/>
      <c r="BF55" s="97">
        <f t="shared" si="139"/>
        <v>40.85</v>
      </c>
      <c r="BG55" s="165">
        <v>40</v>
      </c>
      <c r="BH55" s="165">
        <v>51</v>
      </c>
      <c r="BI55" s="160"/>
      <c r="BJ55" s="97"/>
      <c r="BK55" s="165"/>
      <c r="BL55" s="165"/>
      <c r="BM55" s="160"/>
      <c r="BN55" s="97">
        <f t="shared" si="136"/>
        <v>33.1</v>
      </c>
      <c r="BO55" s="165">
        <v>33</v>
      </c>
      <c r="BP55" s="165">
        <v>6</v>
      </c>
      <c r="BQ55" s="182"/>
      <c r="BR55" s="97"/>
      <c r="BS55" s="165"/>
      <c r="BT55" s="165"/>
      <c r="BU55" s="182"/>
      <c r="BV55" s="207">
        <f t="shared" si="81"/>
        <v>0</v>
      </c>
      <c r="BW55" s="185"/>
      <c r="BX55" s="278"/>
      <c r="BY55" s="188">
        <f t="shared" si="141"/>
        <v>0</v>
      </c>
      <c r="BZ55" s="182" t="e">
        <f t="shared" si="142"/>
        <v>#DIV/0!</v>
      </c>
      <c r="CA55" s="249"/>
      <c r="CB55" s="234"/>
      <c r="CC55" s="242">
        <f t="shared" si="5"/>
        <v>0</v>
      </c>
      <c r="CD55" s="243">
        <f t="shared" si="143"/>
        <v>0</v>
      </c>
      <c r="CE55" s="236">
        <v>11</v>
      </c>
      <c r="CF55" s="249">
        <v>43</v>
      </c>
      <c r="CG55" s="234">
        <v>5</v>
      </c>
      <c r="CH55" s="242">
        <f t="shared" si="90"/>
        <v>43.083333333333336</v>
      </c>
      <c r="CI55" s="243">
        <f t="shared" si="144"/>
        <v>1.1147046140577836</v>
      </c>
      <c r="CJ55" s="236">
        <v>11</v>
      </c>
      <c r="CK55" s="249">
        <v>30</v>
      </c>
      <c r="CL55" s="234">
        <v>27</v>
      </c>
      <c r="CM55" s="242">
        <f t="shared" si="92"/>
        <v>30.45</v>
      </c>
      <c r="CN55" s="243">
        <f t="shared" si="145"/>
        <v>0.7878395860284606</v>
      </c>
      <c r="CO55" s="236">
        <v>13</v>
      </c>
      <c r="CP55" s="249">
        <v>40</v>
      </c>
      <c r="CQ55" s="234">
        <v>51</v>
      </c>
      <c r="CR55" s="242">
        <f t="shared" si="94"/>
        <v>40.85</v>
      </c>
      <c r="CS55" s="243">
        <f t="shared" si="146"/>
        <v>1.0569210866752912</v>
      </c>
      <c r="CT55" s="236">
        <v>14</v>
      </c>
      <c r="CU55" s="249">
        <v>31</v>
      </c>
      <c r="CV55" s="234">
        <v>21</v>
      </c>
      <c r="CW55" s="242">
        <f t="shared" si="96"/>
        <v>31.35</v>
      </c>
      <c r="CX55" s="243">
        <f t="shared" si="147"/>
        <v>0.81112548512289784</v>
      </c>
      <c r="CY55" s="236">
        <v>12</v>
      </c>
      <c r="CZ55" s="249">
        <v>33</v>
      </c>
      <c r="DA55" s="234">
        <v>6</v>
      </c>
      <c r="DB55" s="242">
        <f t="shared" si="98"/>
        <v>33.1</v>
      </c>
      <c r="DC55" s="243">
        <f t="shared" si="42"/>
        <v>0.85640362225097033</v>
      </c>
      <c r="DD55" s="236">
        <v>12</v>
      </c>
      <c r="DE55" s="382"/>
      <c r="DF55" s="249"/>
      <c r="DG55" s="234"/>
      <c r="DH55" s="242">
        <f t="shared" si="99"/>
        <v>0</v>
      </c>
      <c r="DI55" s="243">
        <f t="shared" si="43"/>
        <v>0</v>
      </c>
      <c r="DJ55" s="236"/>
      <c r="DK55" s="185"/>
      <c r="DL55" s="278"/>
      <c r="DM55" s="399"/>
      <c r="DN55" s="207">
        <f t="shared" si="44"/>
        <v>0</v>
      </c>
      <c r="DO55" s="243">
        <f t="shared" si="45"/>
        <v>0</v>
      </c>
      <c r="DP55" s="257"/>
      <c r="DQ55" s="188">
        <f t="shared" si="100"/>
        <v>0</v>
      </c>
      <c r="DR55" s="185">
        <v>32</v>
      </c>
      <c r="DS55" s="185">
        <v>0</v>
      </c>
      <c r="DT55" s="207">
        <f t="shared" si="131"/>
        <v>32</v>
      </c>
      <c r="DU55" s="243">
        <f t="shared" si="46"/>
        <v>0.82794307891332475</v>
      </c>
      <c r="DV55" s="236">
        <v>14</v>
      </c>
      <c r="DW55" s="188" t="e">
        <f>#REF!/DH55</f>
        <v>#REF!</v>
      </c>
      <c r="DX55" s="182" t="e">
        <f>#REF!/DK55</f>
        <v>#REF!</v>
      </c>
      <c r="DY55" s="185"/>
      <c r="DZ55" s="185"/>
      <c r="EA55" s="207">
        <f t="shared" si="101"/>
        <v>0</v>
      </c>
      <c r="EB55" s="243">
        <f t="shared" si="19"/>
        <v>0</v>
      </c>
      <c r="EC55" s="236"/>
      <c r="ED55" s="188" t="e">
        <f t="shared" si="102"/>
        <v>#DIV/0!</v>
      </c>
      <c r="EE55" s="182">
        <f t="shared" si="103"/>
        <v>0</v>
      </c>
      <c r="EF55" s="185"/>
      <c r="EG55" s="185"/>
      <c r="EH55" s="207">
        <f t="shared" si="104"/>
        <v>0</v>
      </c>
      <c r="EI55" s="243">
        <f t="shared" si="47"/>
        <v>0</v>
      </c>
      <c r="EJ55" s="236"/>
      <c r="EK55" s="188" t="e">
        <f t="shared" si="105"/>
        <v>#DIV/0!</v>
      </c>
      <c r="EL55" s="182" t="e">
        <f t="shared" si="106"/>
        <v>#DIV/0!</v>
      </c>
      <c r="EM55" s="185"/>
      <c r="EN55" s="185"/>
      <c r="EO55" s="207">
        <f t="shared" si="107"/>
        <v>0</v>
      </c>
      <c r="EP55" s="243">
        <f t="shared" si="48"/>
        <v>0</v>
      </c>
      <c r="EQ55" s="236"/>
      <c r="ER55" s="188" t="e">
        <f t="shared" si="108"/>
        <v>#DIV/0!</v>
      </c>
      <c r="ES55" s="182" t="e">
        <f t="shared" si="109"/>
        <v>#DIV/0!</v>
      </c>
      <c r="ET55" s="185"/>
      <c r="EU55" s="185"/>
      <c r="EV55" s="207">
        <f t="shared" si="110"/>
        <v>0</v>
      </c>
      <c r="EW55" s="243">
        <f t="shared" si="49"/>
        <v>0</v>
      </c>
      <c r="EX55" s="236"/>
      <c r="EY55" s="188" t="e">
        <f t="shared" si="111"/>
        <v>#DIV/0!</v>
      </c>
      <c r="EZ55" s="182" t="e">
        <f t="shared" si="137"/>
        <v>#DIV/0!</v>
      </c>
      <c r="FA55" s="185"/>
      <c r="FB55" s="185"/>
      <c r="FC55" s="207">
        <f t="shared" si="113"/>
        <v>0</v>
      </c>
      <c r="FD55" s="243">
        <f t="shared" si="55"/>
        <v>0</v>
      </c>
      <c r="FE55" s="236"/>
      <c r="FF55" s="188" t="e">
        <f t="shared" si="138"/>
        <v>#DIV/0!</v>
      </c>
      <c r="FG55" s="182" t="e">
        <f t="shared" si="115"/>
        <v>#DIV/0!</v>
      </c>
      <c r="FH55" s="185"/>
      <c r="FI55" s="185"/>
      <c r="FJ55" s="207">
        <f t="shared" si="50"/>
        <v>0</v>
      </c>
      <c r="FK55" s="243">
        <f t="shared" si="64"/>
        <v>0</v>
      </c>
      <c r="FL55" s="236"/>
      <c r="FM55" s="185"/>
      <c r="FN55" s="185"/>
      <c r="FO55" s="207">
        <f t="shared" si="116"/>
        <v>0</v>
      </c>
      <c r="FP55" s="243">
        <f t="shared" si="52"/>
        <v>0</v>
      </c>
      <c r="FQ55" s="236"/>
      <c r="FR55" s="188" t="e">
        <f t="shared" si="117"/>
        <v>#DIV/0!</v>
      </c>
      <c r="FS55" s="182" t="e">
        <f t="shared" si="118"/>
        <v>#DIV/0!</v>
      </c>
      <c r="FT55" s="185">
        <v>36</v>
      </c>
      <c r="FU55" s="185">
        <v>41</v>
      </c>
      <c r="FV55" s="207">
        <f t="shared" si="119"/>
        <v>36.68333333333333</v>
      </c>
      <c r="FW55" s="243">
        <f t="shared" si="53"/>
        <v>0.9491159982751185</v>
      </c>
      <c r="FX55" s="257">
        <f t="shared" si="132"/>
        <v>3</v>
      </c>
      <c r="FY55" s="257">
        <v>13</v>
      </c>
      <c r="FZ55" s="188" t="e">
        <f t="shared" si="120"/>
        <v>#DIV/0!</v>
      </c>
      <c r="GA55" s="182" t="e">
        <f t="shared" si="121"/>
        <v>#DIV/0!</v>
      </c>
      <c r="GB55" s="185"/>
      <c r="GC55" s="185"/>
      <c r="GD55" s="207">
        <f t="shared" si="122"/>
        <v>0</v>
      </c>
      <c r="GE55" s="243">
        <f t="shared" si="27"/>
        <v>0</v>
      </c>
      <c r="GF55" s="236"/>
      <c r="GG55" s="188" t="e">
        <f t="shared" si="123"/>
        <v>#DIV/0!</v>
      </c>
      <c r="GH55" s="182">
        <f t="shared" si="124"/>
        <v>0</v>
      </c>
      <c r="GI55" s="185">
        <v>20</v>
      </c>
      <c r="GJ55" s="185">
        <v>9</v>
      </c>
      <c r="GK55" s="207">
        <f t="shared" si="125"/>
        <v>20.149999999999999</v>
      </c>
      <c r="GL55" s="243">
        <f t="shared" si="29"/>
        <v>0.5213454075032341</v>
      </c>
      <c r="GM55" s="236">
        <v>14</v>
      </c>
      <c r="GN55" s="188">
        <f t="shared" si="126"/>
        <v>0.49146341463414633</v>
      </c>
      <c r="GO55" s="182" t="e">
        <f t="shared" si="127"/>
        <v>#DIV/0!</v>
      </c>
    </row>
    <row r="56" spans="1:197" ht="15.75" thickBot="1" x14ac:dyDescent="0.3">
      <c r="A56" s="283" t="s">
        <v>228</v>
      </c>
      <c r="B56" s="284" t="s">
        <v>229</v>
      </c>
      <c r="C56" s="2"/>
      <c r="D56" s="135"/>
      <c r="E56" s="2"/>
      <c r="F56" s="8"/>
      <c r="G56" s="8"/>
      <c r="H56" s="8"/>
      <c r="I56" s="8"/>
      <c r="J56" s="8"/>
      <c r="K56" s="8"/>
      <c r="L56" s="8"/>
      <c r="M56" s="8"/>
      <c r="N56" s="14">
        <f t="shared" si="30"/>
        <v>12</v>
      </c>
      <c r="O56" s="14" t="str">
        <f t="shared" si="31"/>
        <v/>
      </c>
      <c r="P56" s="14" t="str">
        <f t="shared" si="32"/>
        <v/>
      </c>
      <c r="Q56" s="14">
        <f t="shared" si="33"/>
        <v>11</v>
      </c>
      <c r="R56" s="14" t="str">
        <f t="shared" si="34"/>
        <v/>
      </c>
      <c r="S56" s="14" t="str">
        <f t="shared" si="35"/>
        <v/>
      </c>
      <c r="T56" s="14" t="str">
        <f t="shared" si="36"/>
        <v/>
      </c>
      <c r="U56" s="14" t="str">
        <f t="shared" si="37"/>
        <v/>
      </c>
      <c r="V56" s="14" t="str">
        <f t="shared" si="128"/>
        <v/>
      </c>
      <c r="W56" s="14">
        <f t="shared" si="39"/>
        <v>13</v>
      </c>
      <c r="X56" s="14" t="str">
        <f t="shared" si="40"/>
        <v/>
      </c>
      <c r="Y56" s="20"/>
      <c r="Z56" s="20"/>
      <c r="AA56" s="300"/>
      <c r="AB56" s="300"/>
      <c r="AC56" s="300"/>
      <c r="AD56" s="172">
        <f t="shared" si="133"/>
        <v>0</v>
      </c>
      <c r="AE56" s="54"/>
      <c r="AF56" s="1"/>
      <c r="AG56" s="27"/>
      <c r="AH56" s="30"/>
      <c r="AI56" s="27"/>
      <c r="AJ56" s="28"/>
      <c r="AK56" s="1"/>
      <c r="AL56" s="1"/>
      <c r="AM56" s="6" t="e">
        <f t="shared" ca="1" si="134"/>
        <v>#REF!</v>
      </c>
      <c r="AN56" s="6"/>
      <c r="AO56" s="6">
        <f t="shared" si="85"/>
        <v>3</v>
      </c>
      <c r="AP56" s="6">
        <f>COUNT(F56:AC56)</f>
        <v>3</v>
      </c>
      <c r="AQ56" s="20"/>
      <c r="AR56" s="345"/>
      <c r="AS56" s="345"/>
      <c r="AT56" s="335">
        <f>DT56/DU35</f>
        <v>43.792011491395648</v>
      </c>
      <c r="AU56" s="97"/>
      <c r="AV56" s="194"/>
      <c r="AW56" s="160"/>
      <c r="AX56" s="180"/>
      <c r="AY56" s="165"/>
      <c r="AZ56" s="165"/>
      <c r="BA56" s="160"/>
      <c r="BB56" s="97"/>
      <c r="BC56" s="165"/>
      <c r="BD56" s="165"/>
      <c r="BE56" s="160"/>
      <c r="BF56" s="97"/>
      <c r="BG56" s="165"/>
      <c r="BH56" s="165"/>
      <c r="BI56" s="160"/>
      <c r="BJ56" s="97"/>
      <c r="BK56" s="165"/>
      <c r="BL56" s="165"/>
      <c r="BM56" s="160"/>
      <c r="BN56" s="97"/>
      <c r="BO56" s="165"/>
      <c r="BP56" s="165"/>
      <c r="BQ56" s="182"/>
      <c r="BR56" s="97"/>
      <c r="BS56" s="165"/>
      <c r="BT56" s="165"/>
      <c r="BU56" s="182"/>
      <c r="BV56" s="207">
        <f t="shared" si="81"/>
        <v>0</v>
      </c>
      <c r="BW56" s="185"/>
      <c r="BX56" s="278"/>
      <c r="BY56" s="188"/>
      <c r="BZ56" s="182"/>
      <c r="CA56" s="249"/>
      <c r="CB56" s="234"/>
      <c r="CC56" s="242"/>
      <c r="CD56" s="243"/>
      <c r="CE56" s="236"/>
      <c r="CF56" s="249"/>
      <c r="CG56" s="234"/>
      <c r="CH56" s="242"/>
      <c r="CI56" s="243"/>
      <c r="CJ56" s="236"/>
      <c r="CK56" s="249"/>
      <c r="CL56" s="234"/>
      <c r="CM56" s="242"/>
      <c r="CN56" s="243"/>
      <c r="CO56" s="236"/>
      <c r="CP56" s="249"/>
      <c r="CQ56" s="234"/>
      <c r="CR56" s="242"/>
      <c r="CS56" s="243"/>
      <c r="CT56" s="236"/>
      <c r="CU56" s="249"/>
      <c r="CV56" s="234"/>
      <c r="CW56" s="242"/>
      <c r="CX56" s="243"/>
      <c r="CY56" s="236"/>
      <c r="CZ56" s="249"/>
      <c r="DA56" s="234"/>
      <c r="DB56" s="242"/>
      <c r="DC56" s="243">
        <f t="shared" si="42"/>
        <v>0</v>
      </c>
      <c r="DD56" s="236"/>
      <c r="DE56" s="382"/>
      <c r="DF56" s="249"/>
      <c r="DG56" s="234"/>
      <c r="DH56" s="242"/>
      <c r="DI56" s="243">
        <f t="shared" si="43"/>
        <v>0</v>
      </c>
      <c r="DJ56" s="236"/>
      <c r="DK56" s="185"/>
      <c r="DL56" s="278"/>
      <c r="DM56" s="399"/>
      <c r="DN56" s="207">
        <f t="shared" si="44"/>
        <v>0</v>
      </c>
      <c r="DO56" s="243">
        <f t="shared" si="45"/>
        <v>0</v>
      </c>
      <c r="DP56" s="257"/>
      <c r="DQ56" s="188" t="e">
        <f t="shared" si="100"/>
        <v>#DIV/0!</v>
      </c>
      <c r="DR56" s="185">
        <v>35</v>
      </c>
      <c r="DS56" s="185">
        <v>51</v>
      </c>
      <c r="DT56" s="207">
        <f t="shared" si="131"/>
        <v>35.85</v>
      </c>
      <c r="DU56" s="385">
        <f t="shared" si="46"/>
        <v>0.81864245964230009</v>
      </c>
      <c r="DV56" s="236">
        <v>12</v>
      </c>
      <c r="DW56" s="188"/>
      <c r="DX56" s="182"/>
      <c r="DY56" s="185"/>
      <c r="DZ56" s="185"/>
      <c r="EA56" s="207"/>
      <c r="EB56" s="243">
        <f t="shared" si="19"/>
        <v>0</v>
      </c>
      <c r="EC56" s="236"/>
      <c r="ED56" s="188"/>
      <c r="EE56" s="182"/>
      <c r="EF56" s="185"/>
      <c r="EG56" s="185"/>
      <c r="EH56" s="207"/>
      <c r="EI56" s="243">
        <f t="shared" si="47"/>
        <v>0</v>
      </c>
      <c r="EJ56" s="236"/>
      <c r="EK56" s="188"/>
      <c r="EL56" s="182"/>
      <c r="EM56" s="185">
        <v>41</v>
      </c>
      <c r="EN56" s="185">
        <v>29</v>
      </c>
      <c r="EO56" s="207">
        <f t="shared" ref="EO56:EO61" si="149">EM56+EN56/60</f>
        <v>41.483333333333334</v>
      </c>
      <c r="EP56" s="243">
        <f t="shared" si="48"/>
        <v>0.94728083777298222</v>
      </c>
      <c r="EQ56" s="236">
        <v>11</v>
      </c>
      <c r="ER56" s="188"/>
      <c r="ES56" s="182"/>
      <c r="ET56" s="185"/>
      <c r="EU56" s="185"/>
      <c r="EV56" s="207"/>
      <c r="EW56" s="243">
        <f t="shared" si="49"/>
        <v>0</v>
      </c>
      <c r="EX56" s="236"/>
      <c r="EY56" s="188"/>
      <c r="EZ56" s="182"/>
      <c r="FA56" s="185"/>
      <c r="FB56" s="185"/>
      <c r="FC56" s="207">
        <f t="shared" si="113"/>
        <v>0</v>
      </c>
      <c r="FD56" s="243">
        <f t="shared" si="55"/>
        <v>0</v>
      </c>
      <c r="FE56" s="236"/>
      <c r="FF56" s="188"/>
      <c r="FG56" s="182"/>
      <c r="FH56" s="185"/>
      <c r="FI56" s="185"/>
      <c r="FJ56" s="207">
        <f t="shared" si="50"/>
        <v>0</v>
      </c>
      <c r="FK56" s="243">
        <f t="shared" si="64"/>
        <v>0</v>
      </c>
      <c r="FL56" s="236"/>
      <c r="FM56" s="185"/>
      <c r="FN56" s="185"/>
      <c r="FO56" s="207"/>
      <c r="FP56" s="243">
        <f t="shared" si="52"/>
        <v>0</v>
      </c>
      <c r="FQ56" s="236"/>
      <c r="FR56" s="188"/>
      <c r="FS56" s="182"/>
      <c r="FT56" s="185"/>
      <c r="FU56" s="185"/>
      <c r="FV56" s="207">
        <f t="shared" si="119"/>
        <v>0</v>
      </c>
      <c r="FW56" s="243">
        <f t="shared" si="53"/>
        <v>0</v>
      </c>
      <c r="FX56" s="257">
        <f t="shared" si="132"/>
        <v>10</v>
      </c>
      <c r="FY56" s="257"/>
      <c r="FZ56" s="188"/>
      <c r="GA56" s="182"/>
      <c r="GB56" s="340">
        <v>80</v>
      </c>
      <c r="GC56" s="340">
        <v>2</v>
      </c>
      <c r="GD56" s="207">
        <f t="shared" si="122"/>
        <v>80.033333333333331</v>
      </c>
      <c r="GE56" s="243">
        <f t="shared" si="27"/>
        <v>1.8275783780577985</v>
      </c>
      <c r="GF56" s="236">
        <v>13</v>
      </c>
      <c r="GG56" s="188"/>
      <c r="GH56" s="182"/>
      <c r="GI56" s="185"/>
      <c r="GJ56" s="185"/>
      <c r="GK56" s="207"/>
      <c r="GL56" s="243">
        <f t="shared" si="29"/>
        <v>0</v>
      </c>
      <c r="GM56" s="236"/>
      <c r="GN56" s="188"/>
      <c r="GO56" s="182"/>
    </row>
    <row r="57" spans="1:197" ht="15.75" thickBot="1" x14ac:dyDescent="0.3">
      <c r="A57" s="283" t="s">
        <v>226</v>
      </c>
      <c r="B57" s="284" t="s">
        <v>227</v>
      </c>
      <c r="C57" s="2"/>
      <c r="D57" s="135"/>
      <c r="E57" s="2"/>
      <c r="F57" s="8"/>
      <c r="G57" s="8"/>
      <c r="H57" s="8"/>
      <c r="I57" s="8"/>
      <c r="J57" s="8"/>
      <c r="K57" s="8"/>
      <c r="L57" s="8"/>
      <c r="M57" s="8"/>
      <c r="N57" s="14" t="str">
        <f t="shared" si="30"/>
        <v/>
      </c>
      <c r="O57" s="14" t="str">
        <f t="shared" si="31"/>
        <v/>
      </c>
      <c r="P57" s="14" t="str">
        <f t="shared" si="32"/>
        <v/>
      </c>
      <c r="Q57" s="14">
        <f t="shared" si="33"/>
        <v>12</v>
      </c>
      <c r="R57" s="14" t="str">
        <f t="shared" si="34"/>
        <v/>
      </c>
      <c r="S57" s="14">
        <f t="shared" si="35"/>
        <v>6</v>
      </c>
      <c r="T57" s="14" t="str">
        <f t="shared" si="36"/>
        <v/>
      </c>
      <c r="U57" s="14" t="str">
        <f t="shared" si="37"/>
        <v/>
      </c>
      <c r="V57" s="14">
        <f t="shared" si="128"/>
        <v>11</v>
      </c>
      <c r="W57" s="14" t="str">
        <f t="shared" si="39"/>
        <v/>
      </c>
      <c r="X57" s="14" t="str">
        <f t="shared" si="40"/>
        <v/>
      </c>
      <c r="Y57" s="20"/>
      <c r="Z57" s="20"/>
      <c r="AA57" s="300"/>
      <c r="AB57" s="300"/>
      <c r="AC57" s="300"/>
      <c r="AD57" s="172">
        <f t="shared" si="133"/>
        <v>0</v>
      </c>
      <c r="AE57" s="54"/>
      <c r="AF57" s="1"/>
      <c r="AG57" s="27"/>
      <c r="AH57" s="27"/>
      <c r="AI57" s="27"/>
      <c r="AJ57" s="28"/>
      <c r="AK57" s="6"/>
      <c r="AL57" s="6"/>
      <c r="AM57" s="6" t="e">
        <f t="shared" ca="1" si="134"/>
        <v>#REF!</v>
      </c>
      <c r="AN57" s="6"/>
      <c r="AO57" s="6">
        <f t="shared" si="85"/>
        <v>3</v>
      </c>
      <c r="AP57" s="6">
        <f>COUNT(F57:AC57)</f>
        <v>3</v>
      </c>
      <c r="AQ57" s="20"/>
      <c r="AR57" s="397"/>
      <c r="AS57" s="397"/>
      <c r="AT57" s="398">
        <f>EO57/EP35</f>
        <v>41.182877966270091</v>
      </c>
      <c r="AU57" s="97"/>
      <c r="AV57" s="194"/>
      <c r="AW57" s="160"/>
      <c r="AX57" s="180"/>
      <c r="AY57" s="165"/>
      <c r="AZ57" s="165"/>
      <c r="BA57" s="160"/>
      <c r="BB57" s="97"/>
      <c r="BC57" s="165"/>
      <c r="BD57" s="165"/>
      <c r="BE57" s="160"/>
      <c r="BF57" s="97"/>
      <c r="BG57" s="165"/>
      <c r="BH57" s="165"/>
      <c r="BI57" s="160"/>
      <c r="BJ57" s="97"/>
      <c r="BK57" s="165"/>
      <c r="BL57" s="165"/>
      <c r="BM57" s="160"/>
      <c r="BN57" s="97"/>
      <c r="BO57" s="165"/>
      <c r="BP57" s="165"/>
      <c r="BQ57" s="182"/>
      <c r="BR57" s="97"/>
      <c r="BS57" s="165"/>
      <c r="BT57" s="165"/>
      <c r="BU57" s="182"/>
      <c r="BV57" s="207">
        <f t="shared" si="81"/>
        <v>0</v>
      </c>
      <c r="BW57" s="185"/>
      <c r="BX57" s="278"/>
      <c r="BY57" s="188"/>
      <c r="BZ57" s="182"/>
      <c r="CA57" s="249"/>
      <c r="CB57" s="234"/>
      <c r="CC57" s="242"/>
      <c r="CD57" s="243"/>
      <c r="CE57" s="236"/>
      <c r="CF57" s="249"/>
      <c r="CG57" s="234"/>
      <c r="CH57" s="242"/>
      <c r="CI57" s="243"/>
      <c r="CJ57" s="236"/>
      <c r="CK57" s="249"/>
      <c r="CL57" s="234"/>
      <c r="CM57" s="242"/>
      <c r="CN57" s="243"/>
      <c r="CO57" s="236"/>
      <c r="CP57" s="249"/>
      <c r="CQ57" s="234"/>
      <c r="CR57" s="242"/>
      <c r="CS57" s="243"/>
      <c r="CT57" s="236"/>
      <c r="CU57" s="249"/>
      <c r="CV57" s="234"/>
      <c r="CW57" s="242"/>
      <c r="CX57" s="243"/>
      <c r="CY57" s="236"/>
      <c r="CZ57" s="249"/>
      <c r="DA57" s="234"/>
      <c r="DB57" s="242"/>
      <c r="DC57" s="243">
        <f t="shared" si="42"/>
        <v>0</v>
      </c>
      <c r="DD57" s="236"/>
      <c r="DE57" s="382"/>
      <c r="DF57" s="249"/>
      <c r="DG57" s="234"/>
      <c r="DH57" s="242"/>
      <c r="DI57" s="243">
        <f t="shared" si="43"/>
        <v>0</v>
      </c>
      <c r="DJ57" s="236"/>
      <c r="DK57" s="185"/>
      <c r="DL57" s="278"/>
      <c r="DM57" s="399"/>
      <c r="DN57" s="207">
        <f t="shared" si="44"/>
        <v>0</v>
      </c>
      <c r="DO57" s="243">
        <f t="shared" si="45"/>
        <v>0</v>
      </c>
      <c r="DP57" s="257"/>
      <c r="DQ57" s="188" t="e">
        <f t="shared" si="100"/>
        <v>#DIV/0!</v>
      </c>
      <c r="DR57" s="185"/>
      <c r="DS57" s="185"/>
      <c r="DT57" s="207">
        <f t="shared" si="131"/>
        <v>0</v>
      </c>
      <c r="DU57" s="243">
        <f t="shared" si="46"/>
        <v>0</v>
      </c>
      <c r="DV57" s="236"/>
      <c r="DW57" s="188"/>
      <c r="DX57" s="182"/>
      <c r="DY57" s="185"/>
      <c r="DZ57" s="185"/>
      <c r="EA57" s="207"/>
      <c r="EB57" s="243">
        <f t="shared" si="19"/>
        <v>0</v>
      </c>
      <c r="EC57" s="236"/>
      <c r="ED57" s="188"/>
      <c r="EE57" s="182"/>
      <c r="EF57" s="185"/>
      <c r="EG57" s="185"/>
      <c r="EH57" s="207"/>
      <c r="EI57" s="243">
        <f t="shared" si="47"/>
        <v>0</v>
      </c>
      <c r="EJ57" s="236"/>
      <c r="EK57" s="188"/>
      <c r="EL57" s="182"/>
      <c r="EM57" s="185">
        <v>39</v>
      </c>
      <c r="EN57" s="185">
        <v>50</v>
      </c>
      <c r="EO57" s="207">
        <f t="shared" si="149"/>
        <v>39.833333333333336</v>
      </c>
      <c r="EP57" s="385">
        <f t="shared" si="48"/>
        <v>0.96723044382565815</v>
      </c>
      <c r="EQ57" s="236">
        <v>12</v>
      </c>
      <c r="ER57" s="188"/>
      <c r="ES57" s="182"/>
      <c r="ET57" s="185"/>
      <c r="EU57" s="185"/>
      <c r="EV57" s="207"/>
      <c r="EW57" s="243">
        <f t="shared" si="49"/>
        <v>0</v>
      </c>
      <c r="EX57" s="236"/>
      <c r="EY57" s="188"/>
      <c r="EZ57" s="182"/>
      <c r="FA57" s="185">
        <v>36</v>
      </c>
      <c r="FB57" s="185">
        <v>25</v>
      </c>
      <c r="FC57" s="207">
        <f t="shared" si="113"/>
        <v>36.416666666666664</v>
      </c>
      <c r="FD57" s="243">
        <f t="shared" si="55"/>
        <v>0.88426716307910569</v>
      </c>
      <c r="FE57" s="236">
        <v>6</v>
      </c>
      <c r="FF57" s="188"/>
      <c r="FG57" s="182"/>
      <c r="FH57" s="185"/>
      <c r="FI57" s="185"/>
      <c r="FJ57" s="207">
        <f t="shared" si="50"/>
        <v>0</v>
      </c>
      <c r="FK57" s="243">
        <f t="shared" si="64"/>
        <v>0</v>
      </c>
      <c r="FL57" s="236"/>
      <c r="FM57" s="185"/>
      <c r="FN57" s="185"/>
      <c r="FO57" s="207"/>
      <c r="FP57" s="243">
        <f t="shared" si="52"/>
        <v>0</v>
      </c>
      <c r="FQ57" s="236"/>
      <c r="FR57" s="188"/>
      <c r="FS57" s="182"/>
      <c r="FT57" s="185">
        <v>38</v>
      </c>
      <c r="FU57" s="185">
        <v>33</v>
      </c>
      <c r="FV57" s="207">
        <f t="shared" si="119"/>
        <v>38.549999999999997</v>
      </c>
      <c r="FW57" s="243">
        <f t="shared" si="53"/>
        <v>0.93606862617939202</v>
      </c>
      <c r="FX57" s="257">
        <f t="shared" si="132"/>
        <v>5</v>
      </c>
      <c r="FY57" s="257">
        <v>11</v>
      </c>
      <c r="FZ57" s="188"/>
      <c r="GA57" s="182"/>
      <c r="GB57" s="185"/>
      <c r="GC57" s="185"/>
      <c r="GD57" s="207"/>
      <c r="GE57" s="243">
        <f t="shared" si="27"/>
        <v>0</v>
      </c>
      <c r="GF57" s="236"/>
      <c r="GG57" s="188"/>
      <c r="GH57" s="182"/>
      <c r="GI57" s="185"/>
      <c r="GJ57" s="185"/>
      <c r="GK57" s="207"/>
      <c r="GL57" s="243">
        <f t="shared" si="29"/>
        <v>0</v>
      </c>
      <c r="GM57" s="236"/>
      <c r="GN57" s="188"/>
      <c r="GO57" s="182"/>
    </row>
    <row r="58" spans="1:197" ht="15.75" thickBot="1" x14ac:dyDescent="0.3">
      <c r="A58" s="51" t="s">
        <v>55</v>
      </c>
      <c r="B58" s="2" t="s">
        <v>95</v>
      </c>
      <c r="C58" s="2"/>
      <c r="D58" s="135"/>
      <c r="E58" s="2" t="s">
        <v>6</v>
      </c>
      <c r="F58" s="8"/>
      <c r="G58" s="8"/>
      <c r="H58" s="8"/>
      <c r="I58" s="8"/>
      <c r="J58" s="139"/>
      <c r="K58" s="8"/>
      <c r="L58" s="8"/>
      <c r="M58" s="8"/>
      <c r="N58" s="14">
        <f t="shared" si="30"/>
        <v>12</v>
      </c>
      <c r="O58" s="14" t="str">
        <f t="shared" si="31"/>
        <v/>
      </c>
      <c r="P58" s="14" t="str">
        <f t="shared" si="32"/>
        <v/>
      </c>
      <c r="Q58" s="14" t="str">
        <f t="shared" si="33"/>
        <v/>
      </c>
      <c r="R58" s="14" t="str">
        <f t="shared" si="34"/>
        <v/>
      </c>
      <c r="S58" s="14" t="str">
        <f t="shared" si="35"/>
        <v/>
      </c>
      <c r="T58" s="14" t="str">
        <f t="shared" si="36"/>
        <v/>
      </c>
      <c r="U58" s="14" t="str">
        <f t="shared" si="37"/>
        <v/>
      </c>
      <c r="V58" s="14">
        <f t="shared" si="128"/>
        <v>9</v>
      </c>
      <c r="W58" s="14" t="str">
        <f t="shared" si="39"/>
        <v/>
      </c>
      <c r="X58" s="14" t="str">
        <f t="shared" si="40"/>
        <v/>
      </c>
      <c r="Y58" s="8"/>
      <c r="Z58" s="14">
        <f>$AT$1</f>
        <v>15</v>
      </c>
      <c r="AA58" s="298"/>
      <c r="AB58" s="298"/>
      <c r="AC58" s="14">
        <f>$AT$1</f>
        <v>15</v>
      </c>
      <c r="AD58" s="172">
        <f t="shared" si="133"/>
        <v>30</v>
      </c>
      <c r="AE58" s="54">
        <f t="shared" ref="AE58:AE67" ca="1" si="150">SUMPRODUCT(LARGE(F58:X58,ROW(INDIRECT("1:"&amp;MIN(10,COUNT(F58:X58))))))</f>
        <v>21</v>
      </c>
      <c r="AF58" s="6"/>
      <c r="AG58" s="27" t="str">
        <f>CONCATENATE(TRUNC(AH58),"m ",FIXED(((AH58)-TRUNC(AH58))*60,0),"s")</f>
        <v>34m 8s</v>
      </c>
      <c r="AH58" s="27">
        <v>34.130000000000003</v>
      </c>
      <c r="AI58" s="27">
        <f>COUNT(F61:X61)</f>
        <v>1</v>
      </c>
      <c r="AJ58" s="28">
        <f>IF(AI58=0,0,IF(AI58=1,AVERAGE(LARGE(F61:X61,1)),IF(AI58=2,AVERAGE(LARGE(F61:X61,1),LARGE(F61:X61,2)),IF(AI58=3,AVERAGE(LARGE(F61:X61,1),LARGE(F61:X61,2),LARGE(F61:X61,3)),IF(AI58=4,AVERAGE(LARGE(F61:X61,1),LARGE(F61:X61,2),LARGE(F61:X61,3),LARGE(F61:X61,4)),IF(AI58=5,AVERAGE(LARGE(F61:X61,1),LARGE(F61:X61,2),LARGE(F61:X61,3),LARGE(F61:X61,4),LARGE(F61:X61,5)),IF(AI58=6,AVERAGE(LARGE(F61:X61,1),LARGE(F61:X61,2),LARGE(F61:X61,3),LARGE(F61:X61,4),LARGE(F61:X61,5),LARGE(F61:X61,6)),IF(AI58=7,AVERAGE(LARGE(F61:X61,1),LARGE(F61:X61,2),LARGE(F61:X61,3),LARGE(F61:X61,4),LARGE(F61:X61,5),LARGE(F61:X61,6),LARGE(F61:X61,7)),IF(AI58=8,AVERAGE(LARGE(F61:X61,1),LARGE(F61:X61,2),LARGE(F61:X61,3),LARGE(F61:X61,4),LARGE(F61:X61,5),LARGE(F61:X61,6),LARGE(F61:X61,7),LARGE(F61:X61,8)),IF(AI58=9,AVERAGE(LARGE(F61:X61,1),LARGE(F61:X61,2),LARGE(F61:X61,3),LARGE(F61:X61,4),LARGE(F61:X61,5),LARGE(F61:X61,6),LARGE(F61:X61,7),LARGE(F61:X61,8),LARGE(F61:X61,9)),IF(AI58&gt;9,AVERAGE(LARGE(F61:X61,1),LARGE(F61:X61,2),LARGE(F61:X61,3),LARGE(F61:X61,4),LARGE(F61:X61,5),LARGE(F61:X61,6),LARGE(F61:X61,7),LARGE(F61:X61,8),LARGE(F61:X61,9),LARGE(F61:X61,10)))))))))))))</f>
        <v>12</v>
      </c>
      <c r="AK58" s="10"/>
      <c r="AL58" s="10"/>
      <c r="AM58" s="6">
        <f t="shared" ca="1" si="134"/>
        <v>30</v>
      </c>
      <c r="AN58" s="6"/>
      <c r="AO58" s="6">
        <f t="shared" si="85"/>
        <v>2</v>
      </c>
      <c r="AP58" s="6">
        <f>COUNT(F58:AC58)</f>
        <v>4</v>
      </c>
      <c r="AQ58" s="20" t="s">
        <v>6</v>
      </c>
      <c r="AR58" s="345"/>
      <c r="AS58" s="345"/>
      <c r="AT58" s="335">
        <f>DT58/$DU$35</f>
        <v>38.966950253152611</v>
      </c>
      <c r="AU58" s="97"/>
      <c r="AV58" s="194"/>
      <c r="AW58" s="160"/>
      <c r="AX58" s="180"/>
      <c r="AY58" s="165"/>
      <c r="AZ58" s="165"/>
      <c r="BA58" s="160"/>
      <c r="BB58" s="180"/>
      <c r="BC58" s="165"/>
      <c r="BD58" s="165"/>
      <c r="BE58" s="160"/>
      <c r="BF58" s="97"/>
      <c r="BG58" s="165"/>
      <c r="BH58" s="165"/>
      <c r="BI58" s="160"/>
      <c r="BJ58" s="97"/>
      <c r="BK58" s="165"/>
      <c r="BL58" s="165"/>
      <c r="BM58" s="160"/>
      <c r="BN58" s="97"/>
      <c r="BO58" s="165"/>
      <c r="BP58" s="165"/>
      <c r="BQ58" s="182"/>
      <c r="BR58" s="97"/>
      <c r="BS58" s="165"/>
      <c r="BT58" s="165"/>
      <c r="BU58" s="182"/>
      <c r="BV58" s="207">
        <f t="shared" si="81"/>
        <v>0</v>
      </c>
      <c r="BW58" s="185"/>
      <c r="BX58" s="278"/>
      <c r="BY58" s="188" t="e">
        <f t="shared" si="141"/>
        <v>#DIV/0!</v>
      </c>
      <c r="BZ58" s="182" t="e">
        <f t="shared" si="142"/>
        <v>#DIV/0!</v>
      </c>
      <c r="CA58" s="249"/>
      <c r="CB58" s="234"/>
      <c r="CC58" s="242">
        <f t="shared" si="5"/>
        <v>0</v>
      </c>
      <c r="CD58" s="243">
        <f>CC58/AT58</f>
        <v>0</v>
      </c>
      <c r="CE58" s="236"/>
      <c r="CF58" s="249"/>
      <c r="CG58" s="234"/>
      <c r="CH58" s="242">
        <f t="shared" si="90"/>
        <v>0</v>
      </c>
      <c r="CI58" s="243">
        <f>CH58/AT58</f>
        <v>0</v>
      </c>
      <c r="CJ58" s="236"/>
      <c r="CK58" s="249"/>
      <c r="CL58" s="234"/>
      <c r="CM58" s="242">
        <f t="shared" si="92"/>
        <v>0</v>
      </c>
      <c r="CN58" s="243">
        <f>CM58/AT58</f>
        <v>0</v>
      </c>
      <c r="CO58" s="236"/>
      <c r="CP58" s="249"/>
      <c r="CQ58" s="234"/>
      <c r="CR58" s="242">
        <f t="shared" si="94"/>
        <v>0</v>
      </c>
      <c r="CS58" s="243">
        <f>CR58/AT58</f>
        <v>0</v>
      </c>
      <c r="CT58" s="236"/>
      <c r="CU58" s="249"/>
      <c r="CV58" s="234"/>
      <c r="CW58" s="242">
        <f t="shared" si="96"/>
        <v>0</v>
      </c>
      <c r="CX58" s="243">
        <f>CW58/AT58</f>
        <v>0</v>
      </c>
      <c r="CY58" s="236"/>
      <c r="CZ58" s="249"/>
      <c r="DA58" s="234"/>
      <c r="DB58" s="242">
        <f t="shared" si="98"/>
        <v>0</v>
      </c>
      <c r="DC58" s="243">
        <f t="shared" si="42"/>
        <v>0</v>
      </c>
      <c r="DD58" s="236"/>
      <c r="DE58" s="382"/>
      <c r="DF58" s="249"/>
      <c r="DG58" s="234"/>
      <c r="DH58" s="242">
        <f t="shared" si="99"/>
        <v>0</v>
      </c>
      <c r="DI58" s="243">
        <f t="shared" si="43"/>
        <v>0</v>
      </c>
      <c r="DJ58" s="236"/>
      <c r="DK58" s="185"/>
      <c r="DL58" s="278"/>
      <c r="DM58" s="399"/>
      <c r="DN58" s="207">
        <f t="shared" si="44"/>
        <v>0</v>
      </c>
      <c r="DO58" s="243">
        <f t="shared" si="45"/>
        <v>0</v>
      </c>
      <c r="DP58" s="257"/>
      <c r="DQ58" s="188" t="e">
        <f t="shared" si="100"/>
        <v>#DIV/0!</v>
      </c>
      <c r="DR58" s="185">
        <v>31</v>
      </c>
      <c r="DS58" s="185">
        <v>54</v>
      </c>
      <c r="DT58" s="207">
        <f t="shared" si="131"/>
        <v>31.9</v>
      </c>
      <c r="DU58" s="385">
        <f t="shared" si="46"/>
        <v>0.81864245964229998</v>
      </c>
      <c r="DV58" s="236">
        <v>12</v>
      </c>
      <c r="DW58" s="188" t="e">
        <f>#REF!/DH58</f>
        <v>#REF!</v>
      </c>
      <c r="DX58" s="182" t="e">
        <f>#REF!/DK58</f>
        <v>#REF!</v>
      </c>
      <c r="DY58" s="185"/>
      <c r="DZ58" s="185"/>
      <c r="EA58" s="207">
        <f>DY58+DZ58/60</f>
        <v>0</v>
      </c>
      <c r="EB58" s="243">
        <f t="shared" si="19"/>
        <v>0</v>
      </c>
      <c r="EC58" s="236"/>
      <c r="ED58" s="188" t="e">
        <f>EA58/DL58</f>
        <v>#DIV/0!</v>
      </c>
      <c r="EE58" s="182">
        <f>EA58/DR58</f>
        <v>0</v>
      </c>
      <c r="EF58" s="185"/>
      <c r="EG58" s="185"/>
      <c r="EH58" s="207">
        <f>EF58+EG58/60</f>
        <v>0</v>
      </c>
      <c r="EI58" s="243">
        <f t="shared" si="47"/>
        <v>0</v>
      </c>
      <c r="EJ58" s="236"/>
      <c r="EK58" s="188">
        <f>EH58/DS58</f>
        <v>0</v>
      </c>
      <c r="EL58" s="182" t="e">
        <f>EH58/DY58</f>
        <v>#DIV/0!</v>
      </c>
      <c r="EM58" s="185"/>
      <c r="EN58" s="185"/>
      <c r="EO58" s="207">
        <f t="shared" si="149"/>
        <v>0</v>
      </c>
      <c r="EP58" s="243">
        <f t="shared" si="48"/>
        <v>0</v>
      </c>
      <c r="EQ58" s="236"/>
      <c r="ER58" s="188" t="e">
        <f>EO58/DZ58</f>
        <v>#DIV/0!</v>
      </c>
      <c r="ES58" s="182" t="e">
        <f>EO58/EF58</f>
        <v>#DIV/0!</v>
      </c>
      <c r="ET58" s="185"/>
      <c r="EU58" s="185"/>
      <c r="EV58" s="207">
        <f>ET58+EU58/60</f>
        <v>0</v>
      </c>
      <c r="EW58" s="243">
        <f t="shared" si="49"/>
        <v>0</v>
      </c>
      <c r="EX58" s="236"/>
      <c r="EY58" s="188" t="e">
        <f>EV58/EG58</f>
        <v>#DIV/0!</v>
      </c>
      <c r="EZ58" s="182" t="e">
        <f>EV58/EM58</f>
        <v>#DIV/0!</v>
      </c>
      <c r="FA58" s="185"/>
      <c r="FB58" s="185"/>
      <c r="FC58" s="207">
        <f t="shared" si="113"/>
        <v>0</v>
      </c>
      <c r="FD58" s="243">
        <f t="shared" si="55"/>
        <v>0</v>
      </c>
      <c r="FE58" s="236"/>
      <c r="FF58" s="188" t="e">
        <f>FC58/EN58</f>
        <v>#DIV/0!</v>
      </c>
      <c r="FG58" s="182" t="e">
        <f>FC58/ET58</f>
        <v>#DIV/0!</v>
      </c>
      <c r="FH58" s="185"/>
      <c r="FI58" s="185"/>
      <c r="FJ58" s="207">
        <f t="shared" si="50"/>
        <v>0</v>
      </c>
      <c r="FK58" s="243">
        <f t="shared" si="64"/>
        <v>0</v>
      </c>
      <c r="FL58" s="236"/>
      <c r="FM58" s="185"/>
      <c r="FN58" s="185"/>
      <c r="FO58" s="207">
        <f>FM58+FN58/60</f>
        <v>0</v>
      </c>
      <c r="FP58" s="243">
        <f t="shared" si="52"/>
        <v>0</v>
      </c>
      <c r="FQ58" s="236"/>
      <c r="FR58" s="188" t="e">
        <f>FO58/FB58</f>
        <v>#DIV/0!</v>
      </c>
      <c r="FS58" s="182" t="e">
        <f>FO58/FH58</f>
        <v>#DIV/0!</v>
      </c>
      <c r="FT58" s="185">
        <v>35</v>
      </c>
      <c r="FU58" s="185">
        <v>39</v>
      </c>
      <c r="FV58" s="207">
        <f t="shared" si="119"/>
        <v>35.65</v>
      </c>
      <c r="FW58" s="243">
        <f t="shared" si="53"/>
        <v>0.91487785850307202</v>
      </c>
      <c r="FX58" s="257">
        <f t="shared" si="132"/>
        <v>7</v>
      </c>
      <c r="FY58" s="257">
        <v>9</v>
      </c>
      <c r="FZ58" s="188" t="e">
        <f>FV58/FI58</f>
        <v>#DIV/0!</v>
      </c>
      <c r="GA58" s="182" t="e">
        <f>FV58/FM58</f>
        <v>#DIV/0!</v>
      </c>
      <c r="GB58" s="185"/>
      <c r="GC58" s="185"/>
      <c r="GD58" s="207">
        <f>GB58+GC58/60</f>
        <v>0</v>
      </c>
      <c r="GE58" s="243">
        <f t="shared" si="27"/>
        <v>0</v>
      </c>
      <c r="GF58" s="236"/>
      <c r="GG58" s="188" t="e">
        <f>GD58/FN58</f>
        <v>#DIV/0!</v>
      </c>
      <c r="GH58" s="182">
        <f>GD58/FT58</f>
        <v>0</v>
      </c>
      <c r="GI58" s="185"/>
      <c r="GJ58" s="185"/>
      <c r="GK58" s="207">
        <f>GI58+GJ58/60</f>
        <v>0</v>
      </c>
      <c r="GL58" s="243">
        <f t="shared" si="29"/>
        <v>0</v>
      </c>
      <c r="GM58" s="236"/>
      <c r="GN58" s="188">
        <f>GK58/FU58</f>
        <v>0</v>
      </c>
      <c r="GO58" s="182" t="e">
        <f>GK58/GB58</f>
        <v>#DIV/0!</v>
      </c>
    </row>
    <row r="59" spans="1:197" ht="15.75" thickBot="1" x14ac:dyDescent="0.3">
      <c r="A59" s="51" t="s">
        <v>110</v>
      </c>
      <c r="B59" s="2" t="s">
        <v>111</v>
      </c>
      <c r="C59" s="2"/>
      <c r="D59" s="135"/>
      <c r="E59" s="2" t="s">
        <v>6</v>
      </c>
      <c r="F59" s="8">
        <v>13</v>
      </c>
      <c r="G59" s="8">
        <v>13</v>
      </c>
      <c r="H59" s="8"/>
      <c r="I59" s="8"/>
      <c r="J59" s="8">
        <v>11</v>
      </c>
      <c r="K59" s="8"/>
      <c r="L59" s="8"/>
      <c r="M59" s="8"/>
      <c r="N59" s="14">
        <f t="shared" si="30"/>
        <v>15</v>
      </c>
      <c r="O59" s="14" t="str">
        <f t="shared" si="31"/>
        <v/>
      </c>
      <c r="P59" s="14" t="str">
        <f t="shared" si="32"/>
        <v/>
      </c>
      <c r="Q59" s="14">
        <f t="shared" si="33"/>
        <v>15</v>
      </c>
      <c r="R59" s="14" t="str">
        <f t="shared" si="34"/>
        <v/>
      </c>
      <c r="S59" s="14" t="str">
        <f t="shared" si="35"/>
        <v/>
      </c>
      <c r="T59" s="14" t="str">
        <f t="shared" si="36"/>
        <v/>
      </c>
      <c r="U59" s="14" t="str">
        <f t="shared" si="37"/>
        <v/>
      </c>
      <c r="V59" s="14" t="str">
        <f t="shared" si="128"/>
        <v/>
      </c>
      <c r="W59" s="14" t="str">
        <f t="shared" si="39"/>
        <v/>
      </c>
      <c r="X59" s="14" t="str">
        <f t="shared" si="40"/>
        <v/>
      </c>
      <c r="Y59" s="8"/>
      <c r="Z59" s="8"/>
      <c r="AA59" s="298"/>
      <c r="AB59" s="14">
        <f>$AT$1</f>
        <v>15</v>
      </c>
      <c r="AC59" s="14">
        <f>$AT$1</f>
        <v>15</v>
      </c>
      <c r="AD59" s="172">
        <f t="shared" si="133"/>
        <v>30</v>
      </c>
      <c r="AE59" s="54">
        <f t="shared" ca="1" si="150"/>
        <v>67</v>
      </c>
      <c r="AF59" s="6"/>
      <c r="AG59" s="27"/>
      <c r="AH59" s="27"/>
      <c r="AI59" s="27"/>
      <c r="AJ59" s="28"/>
      <c r="AK59" s="10"/>
      <c r="AL59" s="10"/>
      <c r="AM59" s="6">
        <f t="shared" ca="1" si="134"/>
        <v>30</v>
      </c>
      <c r="AN59" s="6"/>
      <c r="AO59" s="6">
        <f t="shared" si="85"/>
        <v>5</v>
      </c>
      <c r="AP59" s="6">
        <f>COUNT(F59:AC59)</f>
        <v>7</v>
      </c>
      <c r="AQ59" s="20" t="s">
        <v>6</v>
      </c>
      <c r="AR59" s="345">
        <v>36</v>
      </c>
      <c r="AS59" s="345">
        <v>24</v>
      </c>
      <c r="AT59" s="335">
        <f t="shared" si="129"/>
        <v>36.4</v>
      </c>
      <c r="AU59" s="97">
        <f t="shared" si="56"/>
        <v>36.4</v>
      </c>
      <c r="AV59" s="194">
        <v>36</v>
      </c>
      <c r="AW59" s="160">
        <v>24</v>
      </c>
      <c r="AX59" s="180">
        <f t="shared" si="84"/>
        <v>39.65</v>
      </c>
      <c r="AY59" s="165">
        <v>39</v>
      </c>
      <c r="AZ59" s="165">
        <v>39</v>
      </c>
      <c r="BA59" s="160"/>
      <c r="BB59" s="180"/>
      <c r="BC59" s="165"/>
      <c r="BD59" s="165"/>
      <c r="BE59" s="160"/>
      <c r="BF59" s="97"/>
      <c r="BG59" s="165"/>
      <c r="BH59" s="165"/>
      <c r="BI59" s="160"/>
      <c r="BJ59" s="97">
        <f t="shared" si="148"/>
        <v>29.95</v>
      </c>
      <c r="BK59" s="165">
        <v>29</v>
      </c>
      <c r="BL59" s="165">
        <v>57</v>
      </c>
      <c r="BM59" s="160"/>
      <c r="BN59" s="97"/>
      <c r="BO59" s="165"/>
      <c r="BP59" s="165"/>
      <c r="BQ59" s="182"/>
      <c r="BR59" s="97"/>
      <c r="BS59" s="165"/>
      <c r="BT59" s="165"/>
      <c r="BU59" s="182"/>
      <c r="BV59" s="207">
        <f t="shared" si="81"/>
        <v>0</v>
      </c>
      <c r="BW59" s="185"/>
      <c r="BX59" s="278"/>
      <c r="BY59" s="188" t="e">
        <f t="shared" si="141"/>
        <v>#DIV/0!</v>
      </c>
      <c r="BZ59" s="182" t="e">
        <f t="shared" si="142"/>
        <v>#DIV/0!</v>
      </c>
      <c r="CA59" s="249"/>
      <c r="CB59" s="234"/>
      <c r="CC59" s="242">
        <f t="shared" si="5"/>
        <v>0</v>
      </c>
      <c r="CD59" s="243">
        <f>CC59/AT59</f>
        <v>0</v>
      </c>
      <c r="CE59" s="236">
        <v>13</v>
      </c>
      <c r="CF59" s="249">
        <v>39</v>
      </c>
      <c r="CG59" s="234">
        <v>39</v>
      </c>
      <c r="CH59" s="242">
        <f t="shared" si="90"/>
        <v>39.65</v>
      </c>
      <c r="CI59" s="243">
        <f>CH59/AT59</f>
        <v>1.0892857142857142</v>
      </c>
      <c r="CJ59" s="236">
        <v>13</v>
      </c>
      <c r="CK59" s="249"/>
      <c r="CL59" s="234"/>
      <c r="CM59" s="242">
        <f t="shared" si="92"/>
        <v>0</v>
      </c>
      <c r="CN59" s="243">
        <f>CM59/AT59</f>
        <v>0</v>
      </c>
      <c r="CO59" s="236"/>
      <c r="CP59" s="249"/>
      <c r="CQ59" s="234"/>
      <c r="CR59" s="242">
        <f t="shared" si="94"/>
        <v>0</v>
      </c>
      <c r="CS59" s="243">
        <f>CR59/AT59</f>
        <v>0</v>
      </c>
      <c r="CT59" s="236"/>
      <c r="CU59" s="249">
        <v>29</v>
      </c>
      <c r="CV59" s="234">
        <v>57</v>
      </c>
      <c r="CW59" s="242">
        <f t="shared" si="96"/>
        <v>29.95</v>
      </c>
      <c r="CX59" s="243">
        <f>CW59/AT59</f>
        <v>0.82280219780219777</v>
      </c>
      <c r="CY59" s="236">
        <v>11</v>
      </c>
      <c r="CZ59" s="249"/>
      <c r="DA59" s="234"/>
      <c r="DB59" s="242">
        <f t="shared" si="98"/>
        <v>0</v>
      </c>
      <c r="DC59" s="243">
        <f t="shared" si="42"/>
        <v>0</v>
      </c>
      <c r="DD59" s="236"/>
      <c r="DE59" s="382"/>
      <c r="DF59" s="249"/>
      <c r="DG59" s="234"/>
      <c r="DH59" s="242">
        <f t="shared" si="99"/>
        <v>0</v>
      </c>
      <c r="DI59" s="243">
        <f t="shared" si="43"/>
        <v>0</v>
      </c>
      <c r="DJ59" s="236"/>
      <c r="DK59" s="185"/>
      <c r="DL59" s="278"/>
      <c r="DM59" s="399"/>
      <c r="DN59" s="207">
        <f t="shared" si="44"/>
        <v>0</v>
      </c>
      <c r="DO59" s="243">
        <f t="shared" si="45"/>
        <v>0</v>
      </c>
      <c r="DP59" s="257"/>
      <c r="DQ59" s="188" t="e">
        <f t="shared" si="100"/>
        <v>#DIV/0!</v>
      </c>
      <c r="DR59" s="185">
        <v>30</v>
      </c>
      <c r="DS59" s="185">
        <v>54</v>
      </c>
      <c r="DT59" s="207">
        <f t="shared" si="131"/>
        <v>30.9</v>
      </c>
      <c r="DU59" s="243">
        <f t="shared" si="46"/>
        <v>0.84890109890109888</v>
      </c>
      <c r="DV59" s="236">
        <v>15</v>
      </c>
      <c r="DW59" s="188" t="e">
        <f>#REF!/DH59</f>
        <v>#REF!</v>
      </c>
      <c r="DX59" s="182" t="e">
        <f>#REF!/DK59</f>
        <v>#REF!</v>
      </c>
      <c r="DY59" s="185"/>
      <c r="DZ59" s="185"/>
      <c r="EA59" s="207">
        <f>DY59+DZ59/60</f>
        <v>0</v>
      </c>
      <c r="EB59" s="243">
        <f t="shared" si="19"/>
        <v>0</v>
      </c>
      <c r="EC59" s="236"/>
      <c r="ED59" s="188" t="e">
        <f>EA59/DL59</f>
        <v>#DIV/0!</v>
      </c>
      <c r="EE59" s="182">
        <f>EA59/DR59</f>
        <v>0</v>
      </c>
      <c r="EF59" s="185"/>
      <c r="EG59" s="185"/>
      <c r="EH59" s="207">
        <f>EF59+EG59/60</f>
        <v>0</v>
      </c>
      <c r="EI59" s="243">
        <f t="shared" si="47"/>
        <v>0</v>
      </c>
      <c r="EJ59" s="236"/>
      <c r="EK59" s="188">
        <f>EH59/DS59</f>
        <v>0</v>
      </c>
      <c r="EL59" s="182" t="e">
        <f>EH59/DY59</f>
        <v>#DIV/0!</v>
      </c>
      <c r="EM59" s="185">
        <v>38</v>
      </c>
      <c r="EN59" s="185">
        <v>20</v>
      </c>
      <c r="EO59" s="207">
        <f t="shared" si="149"/>
        <v>38.333333333333336</v>
      </c>
      <c r="EP59" s="243">
        <f t="shared" si="48"/>
        <v>1.0531135531135531</v>
      </c>
      <c r="EQ59" s="236">
        <v>15</v>
      </c>
      <c r="ER59" s="188" t="e">
        <f>EO59/DZ59</f>
        <v>#DIV/0!</v>
      </c>
      <c r="ES59" s="182" t="e">
        <f>EO59/EF59</f>
        <v>#DIV/0!</v>
      </c>
      <c r="ET59" s="185"/>
      <c r="EU59" s="185"/>
      <c r="EV59" s="207">
        <f>ET59+EU59/60</f>
        <v>0</v>
      </c>
      <c r="EW59" s="243">
        <f t="shared" si="49"/>
        <v>0</v>
      </c>
      <c r="EX59" s="236"/>
      <c r="EY59" s="188" t="e">
        <f>EV59/EG59</f>
        <v>#DIV/0!</v>
      </c>
      <c r="EZ59" s="182">
        <f>EV59/EM59</f>
        <v>0</v>
      </c>
      <c r="FA59" s="185"/>
      <c r="FB59" s="185"/>
      <c r="FC59" s="207">
        <f t="shared" si="113"/>
        <v>0</v>
      </c>
      <c r="FD59" s="243">
        <f t="shared" si="55"/>
        <v>0</v>
      </c>
      <c r="FE59" s="236"/>
      <c r="FF59" s="188">
        <f>FC59/EN59</f>
        <v>0</v>
      </c>
      <c r="FG59" s="182" t="e">
        <f>FC59/ET59</f>
        <v>#DIV/0!</v>
      </c>
      <c r="FH59" s="185"/>
      <c r="FI59" s="185"/>
      <c r="FJ59" s="207">
        <f t="shared" si="50"/>
        <v>0</v>
      </c>
      <c r="FK59" s="243">
        <f t="shared" si="64"/>
        <v>0</v>
      </c>
      <c r="FL59" s="236"/>
      <c r="FM59" s="185"/>
      <c r="FN59" s="185"/>
      <c r="FO59" s="207">
        <f>FM59+FN59/60</f>
        <v>0</v>
      </c>
      <c r="FP59" s="243">
        <f t="shared" si="52"/>
        <v>0</v>
      </c>
      <c r="FQ59" s="236"/>
      <c r="FR59" s="188" t="e">
        <f>FO59/FB59</f>
        <v>#DIV/0!</v>
      </c>
      <c r="FS59" s="182" t="e">
        <f>FO59/FH59</f>
        <v>#DIV/0!</v>
      </c>
      <c r="FT59" s="185"/>
      <c r="FU59" s="185"/>
      <c r="FV59" s="207">
        <f t="shared" si="119"/>
        <v>0</v>
      </c>
      <c r="FW59" s="243">
        <f t="shared" si="53"/>
        <v>0</v>
      </c>
      <c r="FX59" s="257">
        <f t="shared" si="132"/>
        <v>10</v>
      </c>
      <c r="FY59" s="257"/>
      <c r="FZ59" s="188" t="e">
        <f>FV59/FI59</f>
        <v>#DIV/0!</v>
      </c>
      <c r="GA59" s="182" t="e">
        <f>FV59/FM59</f>
        <v>#DIV/0!</v>
      </c>
      <c r="GB59" s="185"/>
      <c r="GC59" s="185"/>
      <c r="GD59" s="207">
        <f>GB59+GC59/60</f>
        <v>0</v>
      </c>
      <c r="GE59" s="243">
        <f t="shared" si="27"/>
        <v>0</v>
      </c>
      <c r="GF59" s="236"/>
      <c r="GG59" s="188" t="e">
        <f>GD59/FN59</f>
        <v>#DIV/0!</v>
      </c>
      <c r="GH59" s="182" t="e">
        <f>GD59/FT59</f>
        <v>#DIV/0!</v>
      </c>
      <c r="GI59" s="185"/>
      <c r="GJ59" s="185"/>
      <c r="GK59" s="207">
        <f>GI59+GJ59/60</f>
        <v>0</v>
      </c>
      <c r="GL59" s="243">
        <f t="shared" si="29"/>
        <v>0</v>
      </c>
      <c r="GM59" s="236"/>
      <c r="GN59" s="188" t="e">
        <f>GK59/FU59</f>
        <v>#DIV/0!</v>
      </c>
      <c r="GO59" s="182" t="e">
        <f>GK59/GB59</f>
        <v>#DIV/0!</v>
      </c>
    </row>
    <row r="60" spans="1:197" ht="15.75" thickBot="1" x14ac:dyDescent="0.3">
      <c r="A60" s="52" t="s">
        <v>631</v>
      </c>
      <c r="B60" s="226" t="s">
        <v>632</v>
      </c>
      <c r="C60" s="2"/>
      <c r="D60" s="135"/>
      <c r="E60" s="2"/>
      <c r="F60" s="8"/>
      <c r="G60" s="8"/>
      <c r="H60" s="8"/>
      <c r="I60" s="8"/>
      <c r="J60" s="8"/>
      <c r="K60" s="8"/>
      <c r="L60" s="8"/>
      <c r="M60" s="8"/>
      <c r="N60" s="14"/>
      <c r="O60" s="14" t="str">
        <f t="shared" si="31"/>
        <v/>
      </c>
      <c r="P60" s="14" t="str">
        <f t="shared" si="32"/>
        <v/>
      </c>
      <c r="Q60" s="14" t="str">
        <f t="shared" si="33"/>
        <v/>
      </c>
      <c r="R60" s="14" t="str">
        <f t="shared" si="34"/>
        <v/>
      </c>
      <c r="S60" s="14">
        <f t="shared" si="35"/>
        <v>12</v>
      </c>
      <c r="T60" s="14" t="str">
        <f t="shared" si="36"/>
        <v/>
      </c>
      <c r="U60" s="14" t="str">
        <f t="shared" si="37"/>
        <v/>
      </c>
      <c r="V60" s="14" t="str">
        <f t="shared" si="128"/>
        <v/>
      </c>
      <c r="W60" s="14" t="str">
        <f t="shared" si="39"/>
        <v/>
      </c>
      <c r="X60" s="14" t="str">
        <f t="shared" si="40"/>
        <v/>
      </c>
      <c r="Y60" s="8"/>
      <c r="Z60" s="8"/>
      <c r="AA60" s="298"/>
      <c r="AB60" s="298"/>
      <c r="AC60" s="298"/>
      <c r="AD60" s="172">
        <f t="shared" si="133"/>
        <v>0</v>
      </c>
      <c r="AE60" s="54">
        <f t="shared" ca="1" si="150"/>
        <v>12</v>
      </c>
      <c r="AF60" s="1"/>
      <c r="AG60" s="27"/>
      <c r="AH60" s="30"/>
      <c r="AI60" s="27"/>
      <c r="AJ60" s="28"/>
      <c r="AK60" s="1"/>
      <c r="AL60" s="1"/>
      <c r="AM60" s="6" t="e">
        <f t="shared" ca="1" si="134"/>
        <v>#REF!</v>
      </c>
      <c r="AN60" s="6"/>
      <c r="AO60" s="6">
        <f t="shared" si="85"/>
        <v>1</v>
      </c>
      <c r="AP60" s="6">
        <f>COUNT(F60:AC60)</f>
        <v>1</v>
      </c>
      <c r="AQ60" s="20"/>
      <c r="AR60" s="345"/>
      <c r="AS60" s="345"/>
      <c r="AT60" s="335">
        <f>FC60/FD35</f>
        <v>41.194576436201125</v>
      </c>
      <c r="AU60" s="97"/>
      <c r="AV60" s="194"/>
      <c r="AW60" s="160"/>
      <c r="AX60" s="180"/>
      <c r="AY60" s="165"/>
      <c r="AZ60" s="165"/>
      <c r="BA60" s="160"/>
      <c r="BB60" s="180"/>
      <c r="BC60" s="165"/>
      <c r="BD60" s="165"/>
      <c r="BE60" s="160"/>
      <c r="BF60" s="97"/>
      <c r="BG60" s="165"/>
      <c r="BH60" s="165"/>
      <c r="BI60" s="160"/>
      <c r="BJ60" s="97"/>
      <c r="BK60" s="165"/>
      <c r="BL60" s="165"/>
      <c r="BM60" s="160"/>
      <c r="BN60" s="97"/>
      <c r="BO60" s="165"/>
      <c r="BP60" s="165"/>
      <c r="BQ60" s="182"/>
      <c r="BR60" s="97"/>
      <c r="BS60" s="165"/>
      <c r="BT60" s="165"/>
      <c r="BU60" s="182"/>
      <c r="BV60" s="207">
        <f t="shared" si="81"/>
        <v>0</v>
      </c>
      <c r="BW60" s="185"/>
      <c r="BX60" s="278"/>
      <c r="BY60" s="188"/>
      <c r="BZ60" s="182"/>
      <c r="CA60" s="249"/>
      <c r="CB60" s="234"/>
      <c r="CC60" s="242"/>
      <c r="CD60" s="243"/>
      <c r="CE60" s="236"/>
      <c r="CF60" s="249"/>
      <c r="CG60" s="234"/>
      <c r="CH60" s="242"/>
      <c r="CI60" s="243"/>
      <c r="CJ60" s="236"/>
      <c r="CK60" s="249"/>
      <c r="CL60" s="234"/>
      <c r="CM60" s="242"/>
      <c r="CN60" s="243"/>
      <c r="CO60" s="236"/>
      <c r="CP60" s="249"/>
      <c r="CQ60" s="234"/>
      <c r="CR60" s="242"/>
      <c r="CS60" s="243"/>
      <c r="CT60" s="236"/>
      <c r="CU60" s="249"/>
      <c r="CV60" s="234"/>
      <c r="CW60" s="242"/>
      <c r="CX60" s="243"/>
      <c r="CY60" s="236"/>
      <c r="CZ60" s="249"/>
      <c r="DA60" s="234"/>
      <c r="DB60" s="242"/>
      <c r="DC60" s="243"/>
      <c r="DD60" s="236"/>
      <c r="DE60" s="382"/>
      <c r="DF60" s="249"/>
      <c r="DG60" s="234"/>
      <c r="DH60" s="242"/>
      <c r="DI60" s="243"/>
      <c r="DJ60" s="236"/>
      <c r="DK60" s="185"/>
      <c r="DL60" s="278"/>
      <c r="DM60" s="399"/>
      <c r="DN60" s="207">
        <f t="shared" si="44"/>
        <v>0</v>
      </c>
      <c r="DO60" s="243">
        <f t="shared" si="45"/>
        <v>0</v>
      </c>
      <c r="DP60" s="257"/>
      <c r="DQ60" s="188" t="e">
        <f t="shared" si="100"/>
        <v>#DIV/0!</v>
      </c>
      <c r="DR60" s="185"/>
      <c r="DS60" s="185"/>
      <c r="DT60" s="207">
        <f t="shared" si="131"/>
        <v>0</v>
      </c>
      <c r="DU60" s="243">
        <f t="shared" si="46"/>
        <v>0</v>
      </c>
      <c r="DV60" s="236"/>
      <c r="DW60" s="188"/>
      <c r="DX60" s="182"/>
      <c r="DY60" s="185"/>
      <c r="DZ60" s="185"/>
      <c r="EA60" s="207"/>
      <c r="EB60" s="243">
        <f t="shared" si="19"/>
        <v>0</v>
      </c>
      <c r="EC60" s="236"/>
      <c r="ED60" s="188"/>
      <c r="EE60" s="182"/>
      <c r="EF60" s="185"/>
      <c r="EG60" s="185"/>
      <c r="EH60" s="207"/>
      <c r="EI60" s="243">
        <f t="shared" si="47"/>
        <v>0</v>
      </c>
      <c r="EJ60" s="236"/>
      <c r="EK60" s="188"/>
      <c r="EL60" s="182"/>
      <c r="EM60" s="185"/>
      <c r="EN60" s="185"/>
      <c r="EO60" s="207">
        <f t="shared" si="149"/>
        <v>0</v>
      </c>
      <c r="EP60" s="243">
        <f t="shared" si="48"/>
        <v>0</v>
      </c>
      <c r="EQ60" s="236"/>
      <c r="ER60" s="188"/>
      <c r="ES60" s="182"/>
      <c r="ET60" s="185"/>
      <c r="EU60" s="185"/>
      <c r="EV60" s="207"/>
      <c r="EW60" s="243">
        <f t="shared" si="49"/>
        <v>0</v>
      </c>
      <c r="EX60" s="236"/>
      <c r="EY60" s="188"/>
      <c r="EZ60" s="182"/>
      <c r="FA60" s="185">
        <v>37</v>
      </c>
      <c r="FB60" s="185">
        <v>49</v>
      </c>
      <c r="FC60" s="207">
        <f t="shared" si="113"/>
        <v>37.81666666666667</v>
      </c>
      <c r="FD60" s="385">
        <f t="shared" si="55"/>
        <v>0.91800110447146144</v>
      </c>
      <c r="FE60" s="236">
        <v>12</v>
      </c>
      <c r="FF60" s="188"/>
      <c r="FG60" s="182"/>
      <c r="FH60" s="185"/>
      <c r="FI60" s="185"/>
      <c r="FJ60" s="207">
        <f t="shared" si="50"/>
        <v>0</v>
      </c>
      <c r="FK60" s="243">
        <f t="shared" si="64"/>
        <v>0</v>
      </c>
      <c r="FL60" s="236"/>
      <c r="FM60" s="185"/>
      <c r="FN60" s="185"/>
      <c r="FO60" s="207"/>
      <c r="FP60" s="243">
        <f t="shared" si="52"/>
        <v>0</v>
      </c>
      <c r="FQ60" s="236"/>
      <c r="FR60" s="188"/>
      <c r="FS60" s="182"/>
      <c r="FT60" s="185"/>
      <c r="FU60" s="185"/>
      <c r="FV60" s="207"/>
      <c r="FW60" s="243">
        <f t="shared" si="53"/>
        <v>0</v>
      </c>
      <c r="FX60" s="257">
        <f t="shared" si="132"/>
        <v>10</v>
      </c>
      <c r="FY60" s="257"/>
      <c r="FZ60" s="188"/>
      <c r="GA60" s="182"/>
      <c r="GB60" s="185"/>
      <c r="GC60" s="185"/>
      <c r="GD60" s="207"/>
      <c r="GE60" s="243">
        <f t="shared" si="27"/>
        <v>0</v>
      </c>
      <c r="GF60" s="236"/>
      <c r="GG60" s="188"/>
      <c r="GH60" s="182"/>
      <c r="GI60" s="185"/>
      <c r="GJ60" s="185"/>
      <c r="GK60" s="207"/>
      <c r="GL60" s="243">
        <f t="shared" si="29"/>
        <v>0</v>
      </c>
      <c r="GM60" s="236"/>
      <c r="GN60" s="188"/>
      <c r="GO60" s="182"/>
    </row>
    <row r="61" spans="1:197" ht="15.75" thickBot="1" x14ac:dyDescent="0.3">
      <c r="A61" s="51" t="s">
        <v>34</v>
      </c>
      <c r="B61" s="2" t="s">
        <v>83</v>
      </c>
      <c r="C61" s="2" t="s">
        <v>38</v>
      </c>
      <c r="D61" s="112"/>
      <c r="E61" s="2" t="s">
        <v>6</v>
      </c>
      <c r="F61" s="8"/>
      <c r="G61" s="8"/>
      <c r="H61" s="8"/>
      <c r="I61" s="8"/>
      <c r="J61" s="139"/>
      <c r="K61" s="8"/>
      <c r="L61" s="8"/>
      <c r="M61" s="8"/>
      <c r="N61" s="14" t="str">
        <f t="shared" ref="N61:N67" si="151">IF(DV60&lt;&gt;"",DV60,"")</f>
        <v/>
      </c>
      <c r="O61" s="14" t="str">
        <f t="shared" si="31"/>
        <v/>
      </c>
      <c r="P61" s="14" t="str">
        <f t="shared" si="32"/>
        <v/>
      </c>
      <c r="Q61" s="14" t="str">
        <f t="shared" si="33"/>
        <v/>
      </c>
      <c r="R61" s="14" t="str">
        <f t="shared" si="34"/>
        <v/>
      </c>
      <c r="S61" s="14">
        <f t="shared" si="35"/>
        <v>12</v>
      </c>
      <c r="T61" s="14" t="str">
        <f t="shared" si="36"/>
        <v/>
      </c>
      <c r="U61" s="14" t="str">
        <f t="shared" si="37"/>
        <v/>
      </c>
      <c r="V61" s="14" t="str">
        <f t="shared" si="128"/>
        <v/>
      </c>
      <c r="W61" s="14" t="str">
        <f t="shared" si="39"/>
        <v/>
      </c>
      <c r="X61" s="14" t="str">
        <f t="shared" si="40"/>
        <v/>
      </c>
      <c r="Y61" s="8"/>
      <c r="Z61" s="14">
        <f>$AT$1</f>
        <v>15</v>
      </c>
      <c r="AA61" s="14">
        <f>$AT$1</f>
        <v>15</v>
      </c>
      <c r="AB61" s="298"/>
      <c r="AC61" s="14">
        <f>$AT$1</f>
        <v>15</v>
      </c>
      <c r="AD61" s="172">
        <f t="shared" si="133"/>
        <v>36</v>
      </c>
      <c r="AE61" s="54">
        <f t="shared" ca="1" si="150"/>
        <v>12</v>
      </c>
      <c r="AF61" s="1"/>
      <c r="AG61" s="27"/>
      <c r="AH61" s="27"/>
      <c r="AI61" s="27"/>
      <c r="AJ61" s="28"/>
      <c r="AK61" s="6"/>
      <c r="AL61" s="6"/>
      <c r="AM61" s="6">
        <f t="shared" ca="1" si="134"/>
        <v>45</v>
      </c>
      <c r="AN61" s="6"/>
      <c r="AO61" s="6">
        <f t="shared" si="85"/>
        <v>1</v>
      </c>
      <c r="AP61" s="6">
        <f>COUNT(F61:AC61)</f>
        <v>4</v>
      </c>
      <c r="AQ61" s="20" t="s">
        <v>6</v>
      </c>
      <c r="AR61" s="345"/>
      <c r="AS61" s="345"/>
      <c r="AT61" s="335">
        <f>FC61/FD35</f>
        <v>39.651368416334613</v>
      </c>
      <c r="AU61" s="97"/>
      <c r="AV61" s="194"/>
      <c r="AW61" s="160"/>
      <c r="AX61" s="92"/>
      <c r="AY61" s="165"/>
      <c r="AZ61" s="165"/>
      <c r="BA61" s="160"/>
      <c r="BB61" s="92"/>
      <c r="BC61" s="165"/>
      <c r="BD61" s="165"/>
      <c r="BE61" s="160"/>
      <c r="BF61" s="97"/>
      <c r="BG61" s="165"/>
      <c r="BH61" s="165"/>
      <c r="BI61" s="160"/>
      <c r="BJ61" s="92"/>
      <c r="BK61" s="165"/>
      <c r="BL61" s="165"/>
      <c r="BM61" s="160"/>
      <c r="BN61" s="97"/>
      <c r="BO61" s="165"/>
      <c r="BP61" s="165"/>
      <c r="BQ61" s="160"/>
      <c r="BR61" s="97"/>
      <c r="BS61" s="165"/>
      <c r="BT61" s="165"/>
      <c r="BU61" s="160"/>
      <c r="BV61" s="207">
        <f t="shared" si="81"/>
        <v>0</v>
      </c>
      <c r="BW61" s="185"/>
      <c r="BX61" s="278"/>
      <c r="BY61" s="188" t="e">
        <f t="shared" si="141"/>
        <v>#DIV/0!</v>
      </c>
      <c r="BZ61" s="182" t="e">
        <f t="shared" si="142"/>
        <v>#DIV/0!</v>
      </c>
      <c r="CA61" s="249"/>
      <c r="CB61" s="234"/>
      <c r="CC61" s="242">
        <f t="shared" si="5"/>
        <v>0</v>
      </c>
      <c r="CD61" s="243">
        <f t="shared" ref="CD61:CD67" si="152">CC61/AT61</f>
        <v>0</v>
      </c>
      <c r="CE61" s="236"/>
      <c r="CF61" s="249"/>
      <c r="CG61" s="234"/>
      <c r="CH61" s="242">
        <f t="shared" si="90"/>
        <v>0</v>
      </c>
      <c r="CI61" s="243">
        <f t="shared" ref="CI61:CI67" si="153">CH61/AT61</f>
        <v>0</v>
      </c>
      <c r="CJ61" s="236"/>
      <c r="CK61" s="249"/>
      <c r="CL61" s="234"/>
      <c r="CM61" s="242">
        <f t="shared" si="92"/>
        <v>0</v>
      </c>
      <c r="CN61" s="243">
        <f t="shared" ref="CN61:CN67" si="154">CM61/AT61</f>
        <v>0</v>
      </c>
      <c r="CO61" s="236"/>
      <c r="CP61" s="249"/>
      <c r="CQ61" s="234"/>
      <c r="CR61" s="242">
        <f t="shared" si="94"/>
        <v>0</v>
      </c>
      <c r="CS61" s="243">
        <f t="shared" ref="CS61:CS67" si="155">CR61/AT61</f>
        <v>0</v>
      </c>
      <c r="CT61" s="236"/>
      <c r="CU61" s="249"/>
      <c r="CV61" s="234"/>
      <c r="CW61" s="242">
        <f t="shared" si="96"/>
        <v>0</v>
      </c>
      <c r="CX61" s="243">
        <f t="shared" ref="CX61:CX67" si="156">CW61/AT61</f>
        <v>0</v>
      </c>
      <c r="CY61" s="236"/>
      <c r="CZ61" s="249"/>
      <c r="DA61" s="234"/>
      <c r="DB61" s="242">
        <f t="shared" si="98"/>
        <v>0</v>
      </c>
      <c r="DC61" s="243">
        <f t="shared" si="42"/>
        <v>0</v>
      </c>
      <c r="DD61" s="236"/>
      <c r="DE61" s="382"/>
      <c r="DF61" s="249"/>
      <c r="DG61" s="234"/>
      <c r="DH61" s="242">
        <f t="shared" si="99"/>
        <v>0</v>
      </c>
      <c r="DI61" s="243">
        <f t="shared" si="43"/>
        <v>0</v>
      </c>
      <c r="DJ61" s="236"/>
      <c r="DK61" s="185"/>
      <c r="DL61" s="278"/>
      <c r="DM61" s="399"/>
      <c r="DN61" s="207">
        <f t="shared" si="44"/>
        <v>0</v>
      </c>
      <c r="DO61" s="243">
        <f t="shared" si="45"/>
        <v>0</v>
      </c>
      <c r="DP61" s="257"/>
      <c r="DQ61" s="188" t="e">
        <f t="shared" si="100"/>
        <v>#DIV/0!</v>
      </c>
      <c r="DR61" s="185"/>
      <c r="DS61" s="185"/>
      <c r="DT61" s="207">
        <f t="shared" si="131"/>
        <v>0</v>
      </c>
      <c r="DU61" s="243">
        <f t="shared" si="46"/>
        <v>0</v>
      </c>
      <c r="DV61" s="236"/>
      <c r="DW61" s="188" t="e">
        <f>#REF!/DH61</f>
        <v>#REF!</v>
      </c>
      <c r="DX61" s="182" t="e">
        <f>#REF!/DK61</f>
        <v>#REF!</v>
      </c>
      <c r="DY61" s="185"/>
      <c r="DZ61" s="185"/>
      <c r="EA61" s="207">
        <f t="shared" ref="EA61:EA67" si="157">DY61+DZ61/60</f>
        <v>0</v>
      </c>
      <c r="EB61" s="243">
        <f t="shared" si="19"/>
        <v>0</v>
      </c>
      <c r="EC61" s="236"/>
      <c r="ED61" s="188" t="e">
        <f t="shared" ref="ED61:ED67" si="158">EA61/DL61</f>
        <v>#DIV/0!</v>
      </c>
      <c r="EE61" s="182" t="e">
        <f t="shared" ref="EE61:EE67" si="159">EA61/DR61</f>
        <v>#DIV/0!</v>
      </c>
      <c r="EF61" s="185"/>
      <c r="EG61" s="185"/>
      <c r="EH61" s="207">
        <f t="shared" ref="EH61:EH67" si="160">EF61+EG61/60</f>
        <v>0</v>
      </c>
      <c r="EI61" s="243">
        <f t="shared" si="47"/>
        <v>0</v>
      </c>
      <c r="EJ61" s="236"/>
      <c r="EK61" s="188" t="e">
        <f t="shared" ref="EK61:EK67" si="161">EH61/DS61</f>
        <v>#DIV/0!</v>
      </c>
      <c r="EL61" s="182" t="e">
        <f t="shared" ref="EL61:EL67" si="162">EH61/DY61</f>
        <v>#DIV/0!</v>
      </c>
      <c r="EM61" s="185"/>
      <c r="EN61" s="185"/>
      <c r="EO61" s="207">
        <f t="shared" si="149"/>
        <v>0</v>
      </c>
      <c r="EP61" s="243">
        <f t="shared" si="48"/>
        <v>0</v>
      </c>
      <c r="EQ61" s="236"/>
      <c r="ER61" s="188" t="e">
        <f t="shared" ref="ER61:ER67" si="163">EO61/DZ61</f>
        <v>#DIV/0!</v>
      </c>
      <c r="ES61" s="182" t="e">
        <f t="shared" ref="ES61:ES67" si="164">EO61/EF61</f>
        <v>#DIV/0!</v>
      </c>
      <c r="ET61" s="185"/>
      <c r="EU61" s="185"/>
      <c r="EV61" s="207">
        <f t="shared" ref="EV61:EV67" si="165">ET61+EU61/60</f>
        <v>0</v>
      </c>
      <c r="EW61" s="243">
        <f t="shared" si="49"/>
        <v>0</v>
      </c>
      <c r="EX61" s="236"/>
      <c r="EY61" s="188" t="e">
        <f t="shared" ref="EY61:EY67" si="166">EV61/EG61</f>
        <v>#DIV/0!</v>
      </c>
      <c r="EZ61" s="182" t="e">
        <f t="shared" ref="EZ61:EZ67" si="167">EV61/EM61</f>
        <v>#DIV/0!</v>
      </c>
      <c r="FA61" s="185">
        <v>36</v>
      </c>
      <c r="FB61" s="185">
        <v>24</v>
      </c>
      <c r="FC61" s="207">
        <f t="shared" si="113"/>
        <v>36.4</v>
      </c>
      <c r="FD61" s="385">
        <f t="shared" si="55"/>
        <v>0.91800110447146144</v>
      </c>
      <c r="FE61" s="236">
        <v>12</v>
      </c>
      <c r="FF61" s="188" t="e">
        <f t="shared" ref="FF61:FF67" si="168">FC61/EN61</f>
        <v>#DIV/0!</v>
      </c>
      <c r="FG61" s="182" t="e">
        <f t="shared" ref="FG61:FG67" si="169">FC61/ET61</f>
        <v>#DIV/0!</v>
      </c>
      <c r="FH61" s="185"/>
      <c r="FI61" s="185"/>
      <c r="FJ61" s="207">
        <f t="shared" si="50"/>
        <v>0</v>
      </c>
      <c r="FK61" s="243">
        <f t="shared" si="64"/>
        <v>0</v>
      </c>
      <c r="FL61" s="236"/>
      <c r="FM61" s="185"/>
      <c r="FN61" s="185"/>
      <c r="FO61" s="207">
        <f t="shared" ref="FO61:FO67" si="170">FM61+FN61/60</f>
        <v>0</v>
      </c>
      <c r="FP61" s="243">
        <f t="shared" si="52"/>
        <v>0</v>
      </c>
      <c r="FQ61" s="236"/>
      <c r="FR61" s="188">
        <f t="shared" ref="FR61:FR67" si="171">FO61/FB61</f>
        <v>0</v>
      </c>
      <c r="FS61" s="182" t="e">
        <f t="shared" ref="FS61:FS67" si="172">FO61/FH61</f>
        <v>#DIV/0!</v>
      </c>
      <c r="FT61" s="185"/>
      <c r="FU61" s="185"/>
      <c r="FV61" s="207">
        <f t="shared" ref="FV61:FV67" si="173">FT61+FU61/60</f>
        <v>0</v>
      </c>
      <c r="FW61" s="243">
        <f t="shared" si="53"/>
        <v>0</v>
      </c>
      <c r="FX61" s="257">
        <f t="shared" si="132"/>
        <v>10</v>
      </c>
      <c r="FY61" s="257"/>
      <c r="FZ61" s="188" t="e">
        <f t="shared" ref="FZ61:FZ67" si="174">FV61/FI61</f>
        <v>#DIV/0!</v>
      </c>
      <c r="GA61" s="182" t="e">
        <f t="shared" ref="GA61:GA67" si="175">FV61/FM61</f>
        <v>#DIV/0!</v>
      </c>
      <c r="GB61" s="185"/>
      <c r="GC61" s="185"/>
      <c r="GD61" s="207">
        <f t="shared" ref="GD61:GD67" si="176">GB61+GC61/60</f>
        <v>0</v>
      </c>
      <c r="GE61" s="243">
        <f t="shared" si="27"/>
        <v>0</v>
      </c>
      <c r="GF61" s="236"/>
      <c r="GG61" s="188" t="e">
        <f t="shared" ref="GG61:GG67" si="177">GD61/FN61</f>
        <v>#DIV/0!</v>
      </c>
      <c r="GH61" s="182" t="e">
        <f t="shared" ref="GH61:GH67" si="178">GD61/FT61</f>
        <v>#DIV/0!</v>
      </c>
      <c r="GI61" s="185"/>
      <c r="GJ61" s="185"/>
      <c r="GK61" s="207">
        <f t="shared" ref="GK61:GK67" si="179">GI61+GJ61/60</f>
        <v>0</v>
      </c>
      <c r="GL61" s="243">
        <f t="shared" si="29"/>
        <v>0</v>
      </c>
      <c r="GM61" s="236"/>
      <c r="GN61" s="188" t="e">
        <f t="shared" ref="GN61:GN67" si="180">GK61/FU61</f>
        <v>#DIV/0!</v>
      </c>
      <c r="GO61" s="182" t="e">
        <f t="shared" ref="GO61:GO67" si="181">GK61/GB61</f>
        <v>#DIV/0!</v>
      </c>
    </row>
    <row r="62" spans="1:197" ht="15.75" thickBot="1" x14ac:dyDescent="0.3">
      <c r="A62" s="51" t="s">
        <v>34</v>
      </c>
      <c r="B62" s="2" t="s">
        <v>98</v>
      </c>
      <c r="C62" s="2" t="s">
        <v>38</v>
      </c>
      <c r="D62" s="112"/>
      <c r="E62" s="2" t="s">
        <v>6</v>
      </c>
      <c r="F62" s="8"/>
      <c r="G62" s="8"/>
      <c r="H62" s="8"/>
      <c r="I62" s="8"/>
      <c r="J62" s="8"/>
      <c r="K62" s="8"/>
      <c r="L62" s="8"/>
      <c r="M62" s="8"/>
      <c r="N62" s="14" t="str">
        <f t="shared" si="151"/>
        <v/>
      </c>
      <c r="O62" s="14" t="str">
        <f t="shared" si="31"/>
        <v/>
      </c>
      <c r="P62" s="14" t="str">
        <f t="shared" si="32"/>
        <v/>
      </c>
      <c r="Q62" s="14" t="str">
        <f t="shared" si="33"/>
        <v/>
      </c>
      <c r="R62" s="14" t="str">
        <f t="shared" si="34"/>
        <v/>
      </c>
      <c r="S62" s="14" t="str">
        <f t="shared" si="35"/>
        <v/>
      </c>
      <c r="T62" s="14" t="str">
        <f t="shared" si="36"/>
        <v/>
      </c>
      <c r="U62" s="14">
        <f t="shared" si="37"/>
        <v>15</v>
      </c>
      <c r="V62" s="14">
        <f t="shared" si="128"/>
        <v>10</v>
      </c>
      <c r="W62" s="14" t="str">
        <f t="shared" si="39"/>
        <v/>
      </c>
      <c r="X62" s="14" t="str">
        <f t="shared" si="40"/>
        <v/>
      </c>
      <c r="Y62" s="8"/>
      <c r="Z62" s="14">
        <f>$AT$1</f>
        <v>15</v>
      </c>
      <c r="AA62" s="14">
        <f>$AT$1</f>
        <v>15</v>
      </c>
      <c r="AB62" s="298"/>
      <c r="AC62" s="14">
        <f>$AT$1</f>
        <v>15</v>
      </c>
      <c r="AD62" s="172">
        <f t="shared" si="133"/>
        <v>36</v>
      </c>
      <c r="AE62" s="54">
        <f t="shared" ca="1" si="150"/>
        <v>25</v>
      </c>
      <c r="AF62" s="1"/>
      <c r="AG62" s="27" t="str">
        <f>CONCATENATE(TRUNC(AH62),"m ",FIXED(((AH62)-TRUNC(AH62))*60,0),"s")</f>
        <v>34m 26s</v>
      </c>
      <c r="AH62" s="27">
        <v>34.43</v>
      </c>
      <c r="AI62" s="27">
        <f>COUNT(F65:X65)</f>
        <v>1</v>
      </c>
      <c r="AJ62" s="28">
        <f>IF(AI62=0,0,IF(AI62=1,AVERAGE(LARGE(F65:X65,1)),IF(AI62=2,AVERAGE(LARGE(F65:X65,1),LARGE(F65:X65,2)),IF(AI62=3,AVERAGE(LARGE(F65:X65,1),LARGE(F65:X65,2),LARGE(F65:X65,3)),IF(AI62=4,AVERAGE(LARGE(F65:X65,1),LARGE(F65:X65,2),LARGE(F65:X65,3),LARGE(F65:X65,4)),IF(AI62=5,AVERAGE(LARGE(F65:X65,1),LARGE(F65:X65,2),LARGE(F65:X65,3),LARGE(F65:X65,4),LARGE(F65:X65,5)),IF(AI62=6,AVERAGE(LARGE(F65:X65,1),LARGE(F65:X65,2),LARGE(F65:X65,3),LARGE(F65:X65,4),LARGE(F65:X65,5),LARGE(F65:X65,6)),IF(AI62=7,AVERAGE(LARGE(F65:X65,1),LARGE(F65:X65,2),LARGE(F65:X65,3),LARGE(F65:X65,4),LARGE(F65:X65,5),LARGE(F65:X65,6),LARGE(F65:X65,7)),IF(AI62=8,AVERAGE(LARGE(F65:X65,1),LARGE(F65:X65,2),LARGE(F65:X65,3),LARGE(F65:X65,4),LARGE(F65:X65,5),LARGE(F65:X65,6),LARGE(F65:X65,7),LARGE(F65:X65,8)),IF(AI62=9,AVERAGE(LARGE(F65:X65,1),LARGE(F65:X65,2),LARGE(F65:X65,3),LARGE(F65:X65,4),LARGE(F65:X65,5),LARGE(F65:X65,6),LARGE(F65:X65,7),LARGE(F65:X65,8),LARGE(F65:X65,9)),IF(AI62&gt;9,AVERAGE(LARGE(F65:X65,1),LARGE(F65:X65,2),LARGE(F65:X65,3),LARGE(F65:X65,4),LARGE(F65:X65,5),LARGE(F65:X65,6),LARGE(F65:X65,7),LARGE(F65:X65,8),LARGE(F65:X65,9),LARGE(F65:X65,10)))))))))))))</f>
        <v>6</v>
      </c>
      <c r="AK62" s="6"/>
      <c r="AL62" s="6"/>
      <c r="AM62" s="6">
        <f t="shared" ca="1" si="134"/>
        <v>45</v>
      </c>
      <c r="AN62" s="6"/>
      <c r="AO62" s="6">
        <f t="shared" si="85"/>
        <v>2</v>
      </c>
      <c r="AP62" s="6">
        <f>COUNT(F62:AC62)</f>
        <v>5</v>
      </c>
      <c r="AQ62" s="20" t="s">
        <v>6</v>
      </c>
      <c r="AR62" s="345"/>
      <c r="AS62" s="345"/>
      <c r="AT62" s="335">
        <f>FV62/FW35</f>
        <v>37.063373848931263</v>
      </c>
      <c r="AU62" s="97"/>
      <c r="AV62" s="194"/>
      <c r="AW62" s="160"/>
      <c r="AX62" s="92"/>
      <c r="AY62" s="165"/>
      <c r="AZ62" s="165"/>
      <c r="BA62" s="160"/>
      <c r="BB62" s="92"/>
      <c r="BC62" s="165"/>
      <c r="BD62" s="165"/>
      <c r="BE62" s="160"/>
      <c r="BF62" s="97"/>
      <c r="BG62" s="165"/>
      <c r="BH62" s="165"/>
      <c r="BI62" s="160"/>
      <c r="BJ62" s="92"/>
      <c r="BK62" s="165"/>
      <c r="BL62" s="165"/>
      <c r="BM62" s="160"/>
      <c r="BN62" s="97"/>
      <c r="BO62" s="165"/>
      <c r="BP62" s="165"/>
      <c r="BQ62" s="160"/>
      <c r="BR62" s="97"/>
      <c r="BS62" s="165"/>
      <c r="BT62" s="165"/>
      <c r="BU62" s="160"/>
      <c r="BV62" s="207">
        <f t="shared" si="81"/>
        <v>0</v>
      </c>
      <c r="BW62" s="185"/>
      <c r="BX62" s="278"/>
      <c r="BY62" s="188" t="e">
        <f t="shared" si="141"/>
        <v>#DIV/0!</v>
      </c>
      <c r="BZ62" s="182" t="e">
        <f t="shared" si="142"/>
        <v>#DIV/0!</v>
      </c>
      <c r="CA62" s="249"/>
      <c r="CB62" s="234"/>
      <c r="CC62" s="242">
        <f t="shared" si="5"/>
        <v>0</v>
      </c>
      <c r="CD62" s="243">
        <f t="shared" si="152"/>
        <v>0</v>
      </c>
      <c r="CE62" s="236"/>
      <c r="CF62" s="249"/>
      <c r="CG62" s="234"/>
      <c r="CH62" s="242">
        <f t="shared" si="90"/>
        <v>0</v>
      </c>
      <c r="CI62" s="243">
        <f t="shared" si="153"/>
        <v>0</v>
      </c>
      <c r="CJ62" s="236"/>
      <c r="CK62" s="249"/>
      <c r="CL62" s="234"/>
      <c r="CM62" s="242">
        <f t="shared" si="92"/>
        <v>0</v>
      </c>
      <c r="CN62" s="243">
        <f t="shared" si="154"/>
        <v>0</v>
      </c>
      <c r="CO62" s="236"/>
      <c r="CP62" s="249"/>
      <c r="CQ62" s="234"/>
      <c r="CR62" s="242">
        <f t="shared" si="94"/>
        <v>0</v>
      </c>
      <c r="CS62" s="243">
        <f t="shared" si="155"/>
        <v>0</v>
      </c>
      <c r="CT62" s="236"/>
      <c r="CU62" s="249"/>
      <c r="CV62" s="234"/>
      <c r="CW62" s="242">
        <f t="shared" si="96"/>
        <v>0</v>
      </c>
      <c r="CX62" s="243">
        <f t="shared" si="156"/>
        <v>0</v>
      </c>
      <c r="CY62" s="236"/>
      <c r="CZ62" s="249"/>
      <c r="DA62" s="234"/>
      <c r="DB62" s="242">
        <f t="shared" si="98"/>
        <v>0</v>
      </c>
      <c r="DC62" s="243">
        <f t="shared" si="42"/>
        <v>0</v>
      </c>
      <c r="DD62" s="236"/>
      <c r="DE62" s="382"/>
      <c r="DF62" s="249"/>
      <c r="DG62" s="234"/>
      <c r="DH62" s="242">
        <f t="shared" si="99"/>
        <v>0</v>
      </c>
      <c r="DI62" s="243">
        <f t="shared" si="43"/>
        <v>0</v>
      </c>
      <c r="DJ62" s="236"/>
      <c r="DK62" s="185"/>
      <c r="DL62" s="278"/>
      <c r="DM62" s="399"/>
      <c r="DN62" s="207">
        <f t="shared" si="44"/>
        <v>0</v>
      </c>
      <c r="DO62" s="243">
        <f t="shared" si="45"/>
        <v>0</v>
      </c>
      <c r="DP62" s="257"/>
      <c r="DQ62" s="188" t="e">
        <f t="shared" si="100"/>
        <v>#DIV/0!</v>
      </c>
      <c r="DR62" s="185"/>
      <c r="DS62" s="185"/>
      <c r="DT62" s="207">
        <f t="shared" si="131"/>
        <v>0</v>
      </c>
      <c r="DU62" s="243">
        <f t="shared" si="46"/>
        <v>0</v>
      </c>
      <c r="DV62" s="236"/>
      <c r="DW62" s="188" t="e">
        <f>#REF!/DH62</f>
        <v>#REF!</v>
      </c>
      <c r="DX62" s="182" t="e">
        <f>#REF!/DK62</f>
        <v>#REF!</v>
      </c>
      <c r="DY62" s="185"/>
      <c r="DZ62" s="185"/>
      <c r="EA62" s="207">
        <f t="shared" si="157"/>
        <v>0</v>
      </c>
      <c r="EB62" s="243">
        <f t="shared" si="19"/>
        <v>0</v>
      </c>
      <c r="EC62" s="236"/>
      <c r="ED62" s="188" t="e">
        <f t="shared" si="158"/>
        <v>#DIV/0!</v>
      </c>
      <c r="EE62" s="182" t="e">
        <f t="shared" si="159"/>
        <v>#DIV/0!</v>
      </c>
      <c r="EF62" s="185"/>
      <c r="EG62" s="185"/>
      <c r="EH62" s="207">
        <f t="shared" si="160"/>
        <v>0</v>
      </c>
      <c r="EI62" s="243">
        <f t="shared" si="47"/>
        <v>0</v>
      </c>
      <c r="EJ62" s="236"/>
      <c r="EK62" s="188" t="e">
        <f t="shared" si="161"/>
        <v>#DIV/0!</v>
      </c>
      <c r="EL62" s="182" t="e">
        <f t="shared" si="162"/>
        <v>#DIV/0!</v>
      </c>
      <c r="EM62" s="185"/>
      <c r="EN62" s="185"/>
      <c r="EO62" s="207">
        <f t="shared" ref="EO62:EO67" si="182">EM62+EN62/60</f>
        <v>0</v>
      </c>
      <c r="EP62" s="243">
        <f t="shared" si="48"/>
        <v>0</v>
      </c>
      <c r="EQ62" s="236"/>
      <c r="ER62" s="188" t="e">
        <f t="shared" si="163"/>
        <v>#DIV/0!</v>
      </c>
      <c r="ES62" s="182" t="e">
        <f t="shared" si="164"/>
        <v>#DIV/0!</v>
      </c>
      <c r="ET62" s="185"/>
      <c r="EU62" s="185"/>
      <c r="EV62" s="207">
        <f t="shared" si="165"/>
        <v>0</v>
      </c>
      <c r="EW62" s="243">
        <f t="shared" si="49"/>
        <v>0</v>
      </c>
      <c r="EX62" s="236"/>
      <c r="EY62" s="188" t="e">
        <f t="shared" si="166"/>
        <v>#DIV/0!</v>
      </c>
      <c r="EZ62" s="182" t="e">
        <f t="shared" si="167"/>
        <v>#DIV/0!</v>
      </c>
      <c r="FA62" s="185"/>
      <c r="FB62" s="185"/>
      <c r="FC62" s="207">
        <f t="shared" si="113"/>
        <v>0</v>
      </c>
      <c r="FD62" s="243">
        <f t="shared" si="55"/>
        <v>0</v>
      </c>
      <c r="FE62" s="236"/>
      <c r="FF62" s="188" t="e">
        <f t="shared" si="168"/>
        <v>#DIV/0!</v>
      </c>
      <c r="FG62" s="182" t="e">
        <f t="shared" si="169"/>
        <v>#DIV/0!</v>
      </c>
      <c r="FH62" s="185"/>
      <c r="FI62" s="185"/>
      <c r="FJ62" s="207">
        <f t="shared" si="50"/>
        <v>0</v>
      </c>
      <c r="FK62" s="243">
        <f t="shared" si="64"/>
        <v>0</v>
      </c>
      <c r="FL62" s="236"/>
      <c r="FM62" s="185">
        <v>107</v>
      </c>
      <c r="FN62" s="185">
        <v>25</v>
      </c>
      <c r="FO62" s="207">
        <f t="shared" si="170"/>
        <v>107.41666666666667</v>
      </c>
      <c r="FP62" s="385">
        <f t="shared" si="52"/>
        <v>2.8981891153377575</v>
      </c>
      <c r="FQ62" s="236">
        <v>15</v>
      </c>
      <c r="FR62" s="188" t="e">
        <f t="shared" si="171"/>
        <v>#DIV/0!</v>
      </c>
      <c r="FS62" s="182" t="e">
        <f t="shared" si="172"/>
        <v>#DIV/0!</v>
      </c>
      <c r="FT62" s="185">
        <v>34</v>
      </c>
      <c r="FU62" s="185">
        <v>36</v>
      </c>
      <c r="FV62" s="207">
        <f t="shared" si="173"/>
        <v>34.6</v>
      </c>
      <c r="FW62" s="385">
        <f t="shared" si="53"/>
        <v>0.93353616810569195</v>
      </c>
      <c r="FX62" s="257">
        <f t="shared" si="132"/>
        <v>6</v>
      </c>
      <c r="FY62" s="257">
        <v>10</v>
      </c>
      <c r="FZ62" s="188" t="e">
        <f t="shared" si="174"/>
        <v>#DIV/0!</v>
      </c>
      <c r="GA62" s="182">
        <f t="shared" si="175"/>
        <v>0.3233644859813084</v>
      </c>
      <c r="GB62" s="185"/>
      <c r="GC62" s="185"/>
      <c r="GD62" s="207">
        <f t="shared" si="176"/>
        <v>0</v>
      </c>
      <c r="GE62" s="243">
        <f t="shared" si="27"/>
        <v>0</v>
      </c>
      <c r="GF62" s="236"/>
      <c r="GG62" s="188">
        <f t="shared" si="177"/>
        <v>0</v>
      </c>
      <c r="GH62" s="182">
        <f t="shared" si="178"/>
        <v>0</v>
      </c>
      <c r="GI62" s="185"/>
      <c r="GJ62" s="185"/>
      <c r="GK62" s="207">
        <f t="shared" si="179"/>
        <v>0</v>
      </c>
      <c r="GL62" s="243">
        <f t="shared" si="29"/>
        <v>0</v>
      </c>
      <c r="GM62" s="236"/>
      <c r="GN62" s="188">
        <f t="shared" si="180"/>
        <v>0</v>
      </c>
      <c r="GO62" s="182" t="e">
        <f t="shared" si="181"/>
        <v>#DIV/0!</v>
      </c>
    </row>
    <row r="63" spans="1:197" ht="15.75" thickBot="1" x14ac:dyDescent="0.3">
      <c r="A63" s="51" t="s">
        <v>115</v>
      </c>
      <c r="B63" s="2" t="s">
        <v>116</v>
      </c>
      <c r="C63" s="8"/>
      <c r="D63" s="112"/>
      <c r="E63" s="2" t="s">
        <v>6</v>
      </c>
      <c r="F63" s="8"/>
      <c r="G63" s="8"/>
      <c r="H63" s="8"/>
      <c r="I63" s="8"/>
      <c r="J63" s="139"/>
      <c r="K63" s="8"/>
      <c r="L63" s="8"/>
      <c r="M63" s="8"/>
      <c r="N63" s="14" t="str">
        <f t="shared" si="151"/>
        <v/>
      </c>
      <c r="O63" s="14" t="str">
        <f t="shared" si="31"/>
        <v/>
      </c>
      <c r="P63" s="14" t="str">
        <f t="shared" si="32"/>
        <v/>
      </c>
      <c r="Q63" s="14" t="str">
        <f t="shared" si="33"/>
        <v/>
      </c>
      <c r="R63" s="14" t="str">
        <f t="shared" si="34"/>
        <v/>
      </c>
      <c r="S63" s="14" t="str">
        <f t="shared" si="35"/>
        <v/>
      </c>
      <c r="T63" s="14" t="str">
        <f t="shared" si="36"/>
        <v/>
      </c>
      <c r="U63" s="14" t="str">
        <f t="shared" si="37"/>
        <v/>
      </c>
      <c r="V63" s="14" t="str">
        <f t="shared" si="128"/>
        <v/>
      </c>
      <c r="W63" s="14" t="str">
        <f t="shared" si="39"/>
        <v/>
      </c>
      <c r="X63" s="14" t="str">
        <f t="shared" si="40"/>
        <v/>
      </c>
      <c r="Y63" s="8"/>
      <c r="Z63" s="8"/>
      <c r="AA63" s="298"/>
      <c r="AB63" s="298"/>
      <c r="AC63" s="298"/>
      <c r="AD63" s="172">
        <f t="shared" si="133"/>
        <v>0</v>
      </c>
      <c r="AE63" s="54" t="e">
        <f t="shared" ca="1" si="150"/>
        <v>#REF!</v>
      </c>
      <c r="AF63" s="1"/>
      <c r="AG63" s="27"/>
      <c r="AH63" s="27"/>
      <c r="AI63" s="27"/>
      <c r="AJ63" s="28"/>
      <c r="AK63" s="6"/>
      <c r="AL63" s="6"/>
      <c r="AM63" s="6" t="e">
        <f t="shared" ca="1" si="134"/>
        <v>#REF!</v>
      </c>
      <c r="AN63" s="6"/>
      <c r="AO63" s="6">
        <f t="shared" si="85"/>
        <v>0</v>
      </c>
      <c r="AP63" s="6">
        <f>COUNT(F63:AC63)</f>
        <v>0</v>
      </c>
      <c r="AQ63" s="20" t="s">
        <v>6</v>
      </c>
      <c r="AR63" s="345"/>
      <c r="AS63" s="345"/>
      <c r="AT63" s="335">
        <v>99</v>
      </c>
      <c r="AU63" s="97"/>
      <c r="AV63" s="195"/>
      <c r="AW63" s="160"/>
      <c r="AX63" s="92"/>
      <c r="AY63" s="165"/>
      <c r="AZ63" s="165"/>
      <c r="BA63" s="160"/>
      <c r="BB63" s="92"/>
      <c r="BC63" s="165"/>
      <c r="BD63" s="165"/>
      <c r="BE63" s="160"/>
      <c r="BF63" s="97"/>
      <c r="BG63" s="165"/>
      <c r="BH63" s="165"/>
      <c r="BI63" s="160"/>
      <c r="BJ63" s="92"/>
      <c r="BK63" s="165"/>
      <c r="BL63" s="165"/>
      <c r="BM63" s="160"/>
      <c r="BN63" s="97"/>
      <c r="BO63" s="165"/>
      <c r="BP63" s="165"/>
      <c r="BQ63" s="160"/>
      <c r="BR63" s="97"/>
      <c r="BS63" s="165"/>
      <c r="BT63" s="165"/>
      <c r="BU63" s="160"/>
      <c r="BV63" s="207">
        <f t="shared" si="81"/>
        <v>0</v>
      </c>
      <c r="BW63" s="185"/>
      <c r="BX63" s="278"/>
      <c r="BY63" s="188" t="e">
        <f t="shared" si="141"/>
        <v>#DIV/0!</v>
      </c>
      <c r="BZ63" s="182" t="e">
        <f t="shared" si="142"/>
        <v>#DIV/0!</v>
      </c>
      <c r="CA63" s="249"/>
      <c r="CB63" s="234"/>
      <c r="CC63" s="242">
        <f t="shared" si="5"/>
        <v>0</v>
      </c>
      <c r="CD63" s="243">
        <f t="shared" si="152"/>
        <v>0</v>
      </c>
      <c r="CE63" s="236"/>
      <c r="CF63" s="249"/>
      <c r="CG63" s="234"/>
      <c r="CH63" s="242">
        <f t="shared" si="90"/>
        <v>0</v>
      </c>
      <c r="CI63" s="243">
        <f t="shared" si="153"/>
        <v>0</v>
      </c>
      <c r="CJ63" s="236"/>
      <c r="CK63" s="249"/>
      <c r="CL63" s="234"/>
      <c r="CM63" s="242">
        <f t="shared" si="92"/>
        <v>0</v>
      </c>
      <c r="CN63" s="243">
        <f t="shared" si="154"/>
        <v>0</v>
      </c>
      <c r="CO63" s="236"/>
      <c r="CP63" s="249"/>
      <c r="CQ63" s="234"/>
      <c r="CR63" s="242">
        <f t="shared" si="94"/>
        <v>0</v>
      </c>
      <c r="CS63" s="243">
        <f t="shared" si="155"/>
        <v>0</v>
      </c>
      <c r="CT63" s="236"/>
      <c r="CU63" s="249"/>
      <c r="CV63" s="234"/>
      <c r="CW63" s="242">
        <f t="shared" si="96"/>
        <v>0</v>
      </c>
      <c r="CX63" s="243">
        <f t="shared" si="156"/>
        <v>0</v>
      </c>
      <c r="CY63" s="236"/>
      <c r="CZ63" s="249"/>
      <c r="DA63" s="234"/>
      <c r="DB63" s="242">
        <f t="shared" si="98"/>
        <v>0</v>
      </c>
      <c r="DC63" s="243">
        <f t="shared" si="42"/>
        <v>0</v>
      </c>
      <c r="DD63" s="236"/>
      <c r="DE63" s="382"/>
      <c r="DF63" s="249"/>
      <c r="DG63" s="234"/>
      <c r="DH63" s="242">
        <f t="shared" si="99"/>
        <v>0</v>
      </c>
      <c r="DI63" s="243">
        <f t="shared" si="43"/>
        <v>0</v>
      </c>
      <c r="DJ63" s="236"/>
      <c r="DK63" s="185"/>
      <c r="DL63" s="278"/>
      <c r="DM63" s="399"/>
      <c r="DN63" s="207">
        <f t="shared" si="44"/>
        <v>0</v>
      </c>
      <c r="DO63" s="243">
        <f t="shared" si="45"/>
        <v>0</v>
      </c>
      <c r="DP63" s="257"/>
      <c r="DQ63" s="188" t="e">
        <f t="shared" si="100"/>
        <v>#DIV/0!</v>
      </c>
      <c r="DR63" s="185"/>
      <c r="DS63" s="185"/>
      <c r="DT63" s="207">
        <f t="shared" si="131"/>
        <v>0</v>
      </c>
      <c r="DU63" s="243">
        <f t="shared" si="46"/>
        <v>0</v>
      </c>
      <c r="DV63" s="236"/>
      <c r="DW63" s="188" t="e">
        <f>#REF!/DH63</f>
        <v>#REF!</v>
      </c>
      <c r="DX63" s="182" t="e">
        <f>#REF!/DK63</f>
        <v>#REF!</v>
      </c>
      <c r="DY63" s="185"/>
      <c r="DZ63" s="185"/>
      <c r="EA63" s="207">
        <f t="shared" si="157"/>
        <v>0</v>
      </c>
      <c r="EB63" s="243">
        <f t="shared" si="19"/>
        <v>0</v>
      </c>
      <c r="EC63" s="236"/>
      <c r="ED63" s="188" t="e">
        <f t="shared" si="158"/>
        <v>#DIV/0!</v>
      </c>
      <c r="EE63" s="182" t="e">
        <f t="shared" si="159"/>
        <v>#DIV/0!</v>
      </c>
      <c r="EF63" s="185"/>
      <c r="EG63" s="185"/>
      <c r="EH63" s="207">
        <f t="shared" si="160"/>
        <v>0</v>
      </c>
      <c r="EI63" s="243">
        <f t="shared" si="47"/>
        <v>0</v>
      </c>
      <c r="EJ63" s="236"/>
      <c r="EK63" s="188" t="e">
        <f t="shared" si="161"/>
        <v>#DIV/0!</v>
      </c>
      <c r="EL63" s="182" t="e">
        <f t="shared" si="162"/>
        <v>#DIV/0!</v>
      </c>
      <c r="EM63" s="185"/>
      <c r="EN63" s="185"/>
      <c r="EO63" s="207">
        <f t="shared" si="182"/>
        <v>0</v>
      </c>
      <c r="EP63" s="243">
        <f t="shared" si="48"/>
        <v>0</v>
      </c>
      <c r="EQ63" s="236"/>
      <c r="ER63" s="188" t="e">
        <f t="shared" si="163"/>
        <v>#DIV/0!</v>
      </c>
      <c r="ES63" s="182" t="e">
        <f t="shared" si="164"/>
        <v>#DIV/0!</v>
      </c>
      <c r="ET63" s="185"/>
      <c r="EU63" s="185"/>
      <c r="EV63" s="207">
        <f t="shared" si="165"/>
        <v>0</v>
      </c>
      <c r="EW63" s="243">
        <f t="shared" si="49"/>
        <v>0</v>
      </c>
      <c r="EX63" s="236"/>
      <c r="EY63" s="188" t="e">
        <f t="shared" si="166"/>
        <v>#DIV/0!</v>
      </c>
      <c r="EZ63" s="182" t="e">
        <f t="shared" si="167"/>
        <v>#DIV/0!</v>
      </c>
      <c r="FA63" s="185"/>
      <c r="FB63" s="185"/>
      <c r="FC63" s="207">
        <f t="shared" si="113"/>
        <v>0</v>
      </c>
      <c r="FD63" s="243">
        <f t="shared" si="55"/>
        <v>0</v>
      </c>
      <c r="FE63" s="236"/>
      <c r="FF63" s="188" t="e">
        <f t="shared" si="168"/>
        <v>#DIV/0!</v>
      </c>
      <c r="FG63" s="182" t="e">
        <f t="shared" si="169"/>
        <v>#DIV/0!</v>
      </c>
      <c r="FH63" s="185"/>
      <c r="FI63" s="185"/>
      <c r="FJ63" s="207">
        <f t="shared" si="50"/>
        <v>0</v>
      </c>
      <c r="FK63" s="243">
        <f t="shared" si="64"/>
        <v>0</v>
      </c>
      <c r="FL63" s="236"/>
      <c r="FM63" s="185"/>
      <c r="FN63" s="185"/>
      <c r="FO63" s="207">
        <f t="shared" si="170"/>
        <v>0</v>
      </c>
      <c r="FP63" s="243">
        <f t="shared" si="52"/>
        <v>0</v>
      </c>
      <c r="FQ63" s="236"/>
      <c r="FR63" s="188" t="e">
        <f t="shared" si="171"/>
        <v>#DIV/0!</v>
      </c>
      <c r="FS63" s="182" t="e">
        <f t="shared" si="172"/>
        <v>#DIV/0!</v>
      </c>
      <c r="FT63" s="185"/>
      <c r="FU63" s="185"/>
      <c r="FV63" s="207">
        <f t="shared" si="173"/>
        <v>0</v>
      </c>
      <c r="FW63" s="243">
        <f t="shared" si="53"/>
        <v>0</v>
      </c>
      <c r="FX63" s="257">
        <f t="shared" si="132"/>
        <v>10</v>
      </c>
      <c r="FY63" s="257"/>
      <c r="FZ63" s="188" t="e">
        <f t="shared" si="174"/>
        <v>#DIV/0!</v>
      </c>
      <c r="GA63" s="182" t="e">
        <f t="shared" si="175"/>
        <v>#DIV/0!</v>
      </c>
      <c r="GB63" s="185"/>
      <c r="GC63" s="185"/>
      <c r="GD63" s="207">
        <f t="shared" si="176"/>
        <v>0</v>
      </c>
      <c r="GE63" s="243">
        <f t="shared" si="27"/>
        <v>0</v>
      </c>
      <c r="GF63" s="236"/>
      <c r="GG63" s="188" t="e">
        <f t="shared" si="177"/>
        <v>#DIV/0!</v>
      </c>
      <c r="GH63" s="182" t="e">
        <f t="shared" si="178"/>
        <v>#DIV/0!</v>
      </c>
      <c r="GI63" s="185"/>
      <c r="GJ63" s="185"/>
      <c r="GK63" s="207">
        <f t="shared" si="179"/>
        <v>0</v>
      </c>
      <c r="GL63" s="243">
        <f t="shared" si="29"/>
        <v>0</v>
      </c>
      <c r="GM63" s="236"/>
      <c r="GN63" s="188" t="e">
        <f t="shared" si="180"/>
        <v>#DIV/0!</v>
      </c>
      <c r="GO63" s="182" t="e">
        <f t="shared" si="181"/>
        <v>#DIV/0!</v>
      </c>
    </row>
    <row r="64" spans="1:197" ht="15.75" thickBot="1" x14ac:dyDescent="0.3">
      <c r="A64" s="51" t="s">
        <v>17</v>
      </c>
      <c r="B64" s="2" t="s">
        <v>99</v>
      </c>
      <c r="C64" s="2"/>
      <c r="D64" s="135"/>
      <c r="E64" s="2" t="s">
        <v>6</v>
      </c>
      <c r="F64" s="8"/>
      <c r="G64" s="8"/>
      <c r="H64" s="8"/>
      <c r="I64" s="8">
        <v>13</v>
      </c>
      <c r="J64" s="8"/>
      <c r="K64" s="8">
        <v>14</v>
      </c>
      <c r="L64" s="8">
        <v>14</v>
      </c>
      <c r="M64" s="8"/>
      <c r="N64" s="14" t="str">
        <f t="shared" si="151"/>
        <v/>
      </c>
      <c r="O64" s="14">
        <f t="shared" si="31"/>
        <v>13</v>
      </c>
      <c r="P64" s="14" t="str">
        <f t="shared" si="32"/>
        <v/>
      </c>
      <c r="Q64" s="14">
        <f t="shared" si="33"/>
        <v>10</v>
      </c>
      <c r="R64" s="14" t="str">
        <f t="shared" si="34"/>
        <v/>
      </c>
      <c r="S64" s="14">
        <f t="shared" si="35"/>
        <v>9</v>
      </c>
      <c r="T64" s="14" t="str">
        <f t="shared" si="36"/>
        <v/>
      </c>
      <c r="U64" s="14" t="str">
        <f t="shared" si="37"/>
        <v/>
      </c>
      <c r="V64" s="14">
        <f t="shared" si="128"/>
        <v>8</v>
      </c>
      <c r="W64" s="14" t="str">
        <f t="shared" si="39"/>
        <v/>
      </c>
      <c r="X64" s="14" t="str">
        <f t="shared" si="40"/>
        <v/>
      </c>
      <c r="Y64" s="8"/>
      <c r="Z64" s="8"/>
      <c r="AA64" s="298"/>
      <c r="AB64" s="298"/>
      <c r="AC64" s="298"/>
      <c r="AD64" s="172">
        <f t="shared" si="133"/>
        <v>0</v>
      </c>
      <c r="AE64" s="54">
        <f t="shared" ca="1" si="150"/>
        <v>81</v>
      </c>
      <c r="AF64" s="1"/>
      <c r="AG64" s="27"/>
      <c r="AH64" s="30"/>
      <c r="AI64" s="27"/>
      <c r="AJ64" s="28"/>
      <c r="AK64" s="1"/>
      <c r="AL64" s="1"/>
      <c r="AM64" s="6" t="e">
        <f t="shared" ca="1" si="134"/>
        <v>#REF!</v>
      </c>
      <c r="AN64" s="6"/>
      <c r="AO64" s="6">
        <f t="shared" si="85"/>
        <v>7</v>
      </c>
      <c r="AP64" s="6">
        <f>COUNT(F64:AC64)</f>
        <v>7</v>
      </c>
      <c r="AQ64" s="20" t="s">
        <v>6</v>
      </c>
      <c r="AR64" s="346">
        <v>42</v>
      </c>
      <c r="AS64" s="346">
        <v>8</v>
      </c>
      <c r="AT64" s="335">
        <f t="shared" si="129"/>
        <v>42.133333333333333</v>
      </c>
      <c r="AU64" s="201">
        <v>42.14</v>
      </c>
      <c r="AV64" s="195"/>
      <c r="AW64" s="160"/>
      <c r="AX64" s="92"/>
      <c r="AY64" s="165"/>
      <c r="AZ64" s="165"/>
      <c r="BA64" s="160"/>
      <c r="BB64" s="92"/>
      <c r="BC64" s="165"/>
      <c r="BD64" s="165"/>
      <c r="BE64" s="160"/>
      <c r="BF64" s="97">
        <f t="shared" si="139"/>
        <v>45.083333333333336</v>
      </c>
      <c r="BG64" s="165">
        <v>45</v>
      </c>
      <c r="BH64" s="165">
        <v>5</v>
      </c>
      <c r="BI64" s="215"/>
      <c r="BJ64" s="92"/>
      <c r="BK64" s="165"/>
      <c r="BL64" s="165"/>
      <c r="BM64" s="160"/>
      <c r="BN64" s="97">
        <f t="shared" si="136"/>
        <v>34.366666666666667</v>
      </c>
      <c r="BO64" s="165">
        <v>34</v>
      </c>
      <c r="BP64" s="165">
        <v>22</v>
      </c>
      <c r="BQ64" s="160"/>
      <c r="BR64" s="97">
        <f t="shared" ref="BR64" si="183">BS64+BT64/60</f>
        <v>30.85</v>
      </c>
      <c r="BS64" s="165">
        <v>30</v>
      </c>
      <c r="BT64" s="165">
        <v>51</v>
      </c>
      <c r="BU64" s="160"/>
      <c r="BV64" s="207">
        <f t="shared" si="81"/>
        <v>101.5</v>
      </c>
      <c r="BW64" s="185">
        <v>101</v>
      </c>
      <c r="BX64" s="278">
        <v>30</v>
      </c>
      <c r="BY64" s="188">
        <f t="shared" si="141"/>
        <v>2.953443258971872</v>
      </c>
      <c r="BZ64" s="182">
        <f t="shared" si="142"/>
        <v>3.2901134521880064</v>
      </c>
      <c r="CA64" s="249"/>
      <c r="CB64" s="234"/>
      <c r="CC64" s="242">
        <f t="shared" si="5"/>
        <v>0</v>
      </c>
      <c r="CD64" s="243">
        <f t="shared" si="152"/>
        <v>0</v>
      </c>
      <c r="CE64" s="236"/>
      <c r="CF64" s="249"/>
      <c r="CG64" s="234"/>
      <c r="CH64" s="242">
        <f t="shared" si="90"/>
        <v>0</v>
      </c>
      <c r="CI64" s="243">
        <f t="shared" si="153"/>
        <v>0</v>
      </c>
      <c r="CJ64" s="236"/>
      <c r="CK64" s="249"/>
      <c r="CL64" s="234"/>
      <c r="CM64" s="242">
        <f t="shared" si="92"/>
        <v>0</v>
      </c>
      <c r="CN64" s="243">
        <f t="shared" si="154"/>
        <v>0</v>
      </c>
      <c r="CO64" s="236"/>
      <c r="CP64" s="249">
        <v>45</v>
      </c>
      <c r="CQ64" s="234">
        <v>5</v>
      </c>
      <c r="CR64" s="242">
        <f t="shared" si="94"/>
        <v>45.083333333333336</v>
      </c>
      <c r="CS64" s="243">
        <f t="shared" si="155"/>
        <v>1.0700158227848102</v>
      </c>
      <c r="CT64" s="236">
        <v>13</v>
      </c>
      <c r="CU64" s="249"/>
      <c r="CV64" s="234"/>
      <c r="CW64" s="242">
        <f t="shared" si="96"/>
        <v>0</v>
      </c>
      <c r="CX64" s="243">
        <f t="shared" si="156"/>
        <v>0</v>
      </c>
      <c r="CY64" s="236"/>
      <c r="CZ64" s="249">
        <v>34</v>
      </c>
      <c r="DA64" s="234">
        <v>22</v>
      </c>
      <c r="DB64" s="242">
        <f t="shared" si="98"/>
        <v>34.366666666666667</v>
      </c>
      <c r="DC64" s="243">
        <f t="shared" si="42"/>
        <v>0.81566455696202533</v>
      </c>
      <c r="DD64" s="236">
        <v>14</v>
      </c>
      <c r="DE64" s="382"/>
      <c r="DF64" s="249">
        <v>30</v>
      </c>
      <c r="DG64" s="234">
        <v>51</v>
      </c>
      <c r="DH64" s="242">
        <f t="shared" si="99"/>
        <v>30.85</v>
      </c>
      <c r="DI64" s="243">
        <f t="shared" si="43"/>
        <v>0.73219936708860767</v>
      </c>
      <c r="DJ64" s="236">
        <v>14</v>
      </c>
      <c r="DK64" s="185">
        <v>101</v>
      </c>
      <c r="DL64" s="278">
        <v>30</v>
      </c>
      <c r="DM64" s="399"/>
      <c r="DN64" s="207">
        <f t="shared" si="44"/>
        <v>101.5</v>
      </c>
      <c r="DO64" s="243">
        <f t="shared" si="45"/>
        <v>2.409018987341772</v>
      </c>
      <c r="DP64" s="257">
        <v>14</v>
      </c>
      <c r="DQ64" s="188">
        <f t="shared" si="100"/>
        <v>2.953443258971872</v>
      </c>
      <c r="DR64" s="185">
        <v>32</v>
      </c>
      <c r="DS64" s="185">
        <v>44</v>
      </c>
      <c r="DT64" s="207">
        <f t="shared" si="131"/>
        <v>32.733333333333334</v>
      </c>
      <c r="DU64" s="243">
        <f t="shared" si="46"/>
        <v>0.77689873417721522</v>
      </c>
      <c r="DV64" s="236">
        <v>6</v>
      </c>
      <c r="DW64" s="188" t="e">
        <f>#REF!/DH64</f>
        <v>#REF!</v>
      </c>
      <c r="DX64" s="182" t="e">
        <f>#REF!/DK64</f>
        <v>#REF!</v>
      </c>
      <c r="DY64" s="185">
        <v>43</v>
      </c>
      <c r="DZ64" s="185">
        <v>32</v>
      </c>
      <c r="EA64" s="207">
        <f t="shared" si="157"/>
        <v>43.533333333333331</v>
      </c>
      <c r="EB64" s="243">
        <f t="shared" si="19"/>
        <v>1.0332278481012658</v>
      </c>
      <c r="EC64" s="236">
        <v>13</v>
      </c>
      <c r="ED64" s="188">
        <f t="shared" si="158"/>
        <v>1.451111111111111</v>
      </c>
      <c r="EE64" s="182">
        <f t="shared" si="159"/>
        <v>1.3604166666666666</v>
      </c>
      <c r="EF64" s="185"/>
      <c r="EG64" s="185"/>
      <c r="EH64" s="207">
        <f t="shared" si="160"/>
        <v>0</v>
      </c>
      <c r="EI64" s="243">
        <f t="shared" si="47"/>
        <v>0</v>
      </c>
      <c r="EJ64" s="236"/>
      <c r="EK64" s="188">
        <f t="shared" si="161"/>
        <v>0</v>
      </c>
      <c r="EL64" s="182">
        <f t="shared" si="162"/>
        <v>0</v>
      </c>
      <c r="EM64" s="185">
        <v>39</v>
      </c>
      <c r="EN64" s="185">
        <v>3</v>
      </c>
      <c r="EO64" s="207">
        <f t="shared" si="182"/>
        <v>39.049999999999997</v>
      </c>
      <c r="EP64" s="243">
        <f t="shared" si="48"/>
        <v>0.92681962025316444</v>
      </c>
      <c r="EQ64" s="236">
        <v>10</v>
      </c>
      <c r="ER64" s="188">
        <f t="shared" si="163"/>
        <v>1.2203124999999999</v>
      </c>
      <c r="ES64" s="182" t="e">
        <f t="shared" si="164"/>
        <v>#DIV/0!</v>
      </c>
      <c r="ET64" s="185"/>
      <c r="EU64" s="185"/>
      <c r="EV64" s="207">
        <f t="shared" si="165"/>
        <v>0</v>
      </c>
      <c r="EW64" s="243">
        <f t="shared" si="49"/>
        <v>0</v>
      </c>
      <c r="EX64" s="236"/>
      <c r="EY64" s="188" t="e">
        <f t="shared" si="166"/>
        <v>#DIV/0!</v>
      </c>
      <c r="EZ64" s="182">
        <f t="shared" si="167"/>
        <v>0</v>
      </c>
      <c r="FA64" s="185">
        <v>37</v>
      </c>
      <c r="FB64" s="185">
        <v>44</v>
      </c>
      <c r="FC64" s="207">
        <f t="shared" si="113"/>
        <v>37.733333333333334</v>
      </c>
      <c r="FD64" s="243">
        <f t="shared" si="55"/>
        <v>0.89556962025316456</v>
      </c>
      <c r="FE64" s="236">
        <v>9</v>
      </c>
      <c r="FF64" s="188">
        <f t="shared" si="168"/>
        <v>12.577777777777778</v>
      </c>
      <c r="FG64" s="182" t="e">
        <f t="shared" si="169"/>
        <v>#DIV/0!</v>
      </c>
      <c r="FH64" s="185"/>
      <c r="FI64" s="185"/>
      <c r="FJ64" s="207">
        <f t="shared" si="50"/>
        <v>0</v>
      </c>
      <c r="FK64" s="243">
        <f t="shared" si="64"/>
        <v>0</v>
      </c>
      <c r="FL64" s="236"/>
      <c r="FM64" s="185"/>
      <c r="FN64" s="335"/>
      <c r="FO64" s="207">
        <f t="shared" si="170"/>
        <v>0</v>
      </c>
      <c r="FP64" s="243">
        <f t="shared" si="52"/>
        <v>0</v>
      </c>
      <c r="FQ64" s="236"/>
      <c r="FR64" s="188">
        <f t="shared" si="171"/>
        <v>0</v>
      </c>
      <c r="FS64" s="182" t="e">
        <f t="shared" si="172"/>
        <v>#DIV/0!</v>
      </c>
      <c r="FT64" s="185">
        <v>37</v>
      </c>
      <c r="FU64" s="185">
        <v>55</v>
      </c>
      <c r="FV64" s="207">
        <f t="shared" si="173"/>
        <v>37.916666666666664</v>
      </c>
      <c r="FW64" s="243">
        <f t="shared" si="53"/>
        <v>0.89992088607594933</v>
      </c>
      <c r="FX64" s="257">
        <f t="shared" si="132"/>
        <v>8</v>
      </c>
      <c r="FY64" s="257">
        <v>8</v>
      </c>
      <c r="FZ64" s="188" t="e">
        <f t="shared" si="174"/>
        <v>#DIV/0!</v>
      </c>
      <c r="GA64" s="182" t="e">
        <f t="shared" si="175"/>
        <v>#DIV/0!</v>
      </c>
      <c r="GB64" s="185"/>
      <c r="GC64" s="185"/>
      <c r="GD64" s="207">
        <f t="shared" si="176"/>
        <v>0</v>
      </c>
      <c r="GE64" s="243">
        <f t="shared" si="27"/>
        <v>0</v>
      </c>
      <c r="GF64" s="236"/>
      <c r="GG64" s="188" t="e">
        <f t="shared" si="177"/>
        <v>#DIV/0!</v>
      </c>
      <c r="GH64" s="182">
        <f t="shared" si="178"/>
        <v>0</v>
      </c>
      <c r="GI64" s="185"/>
      <c r="GJ64" s="185"/>
      <c r="GK64" s="207">
        <f t="shared" si="179"/>
        <v>0</v>
      </c>
      <c r="GL64" s="243">
        <f t="shared" si="29"/>
        <v>0</v>
      </c>
      <c r="GM64" s="236"/>
      <c r="GN64" s="188">
        <f t="shared" si="180"/>
        <v>0</v>
      </c>
      <c r="GO64" s="182" t="e">
        <f t="shared" si="181"/>
        <v>#DIV/0!</v>
      </c>
    </row>
    <row r="65" spans="1:197" ht="15.75" thickBot="1" x14ac:dyDescent="0.3">
      <c r="A65" s="51" t="s">
        <v>19</v>
      </c>
      <c r="B65" s="2" t="s">
        <v>117</v>
      </c>
      <c r="C65" s="8"/>
      <c r="D65" s="112"/>
      <c r="E65" s="2" t="s">
        <v>6</v>
      </c>
      <c r="F65" s="8"/>
      <c r="G65" s="8"/>
      <c r="H65" s="8"/>
      <c r="I65" s="8"/>
      <c r="J65" s="139"/>
      <c r="K65" s="8"/>
      <c r="L65" s="8"/>
      <c r="M65" s="8"/>
      <c r="N65" s="14">
        <f t="shared" si="151"/>
        <v>6</v>
      </c>
      <c r="O65" s="14" t="str">
        <f t="shared" si="31"/>
        <v/>
      </c>
      <c r="P65" s="14" t="str">
        <f t="shared" si="32"/>
        <v/>
      </c>
      <c r="Q65" s="14" t="str">
        <f t="shared" si="33"/>
        <v/>
      </c>
      <c r="R65" s="14" t="str">
        <f t="shared" si="34"/>
        <v/>
      </c>
      <c r="S65" s="14" t="str">
        <f t="shared" si="35"/>
        <v/>
      </c>
      <c r="T65" s="14" t="str">
        <f t="shared" si="36"/>
        <v/>
      </c>
      <c r="U65" s="14" t="str">
        <f t="shared" si="37"/>
        <v/>
      </c>
      <c r="V65" s="14" t="str">
        <f t="shared" si="128"/>
        <v/>
      </c>
      <c r="W65" s="14" t="str">
        <f t="shared" si="39"/>
        <v/>
      </c>
      <c r="X65" s="14" t="str">
        <f t="shared" si="40"/>
        <v/>
      </c>
      <c r="Y65" s="8"/>
      <c r="Z65" s="8"/>
      <c r="AA65" s="298"/>
      <c r="AB65" s="298"/>
      <c r="AC65" s="298"/>
      <c r="AD65" s="172">
        <f t="shared" si="133"/>
        <v>0</v>
      </c>
      <c r="AE65" s="54">
        <f t="shared" ca="1" si="150"/>
        <v>6</v>
      </c>
      <c r="AM65" s="6" t="e">
        <f t="shared" ca="1" si="134"/>
        <v>#REF!</v>
      </c>
      <c r="AN65" s="6"/>
      <c r="AO65" s="6">
        <f t="shared" si="85"/>
        <v>1</v>
      </c>
      <c r="AP65" s="6">
        <f>COUNT(F65:AC65)</f>
        <v>1</v>
      </c>
      <c r="AQ65" s="20" t="s">
        <v>6</v>
      </c>
      <c r="AR65" s="345"/>
      <c r="AS65" s="345"/>
      <c r="AT65" s="335">
        <v>99</v>
      </c>
      <c r="AU65" s="97"/>
      <c r="AV65" s="195"/>
      <c r="AW65" s="160"/>
      <c r="AX65" s="92"/>
      <c r="AY65" s="165"/>
      <c r="AZ65" s="165"/>
      <c r="BA65" s="160"/>
      <c r="BB65" s="92"/>
      <c r="BC65" s="165"/>
      <c r="BD65" s="165"/>
      <c r="BE65" s="160"/>
      <c r="BF65" s="92"/>
      <c r="BG65" s="165"/>
      <c r="BH65" s="165"/>
      <c r="BI65" s="160"/>
      <c r="BJ65" s="92"/>
      <c r="BK65" s="165"/>
      <c r="BL65" s="165"/>
      <c r="BM65" s="160"/>
      <c r="BN65" s="92"/>
      <c r="BO65" s="165"/>
      <c r="BP65" s="165"/>
      <c r="BQ65" s="160"/>
      <c r="BR65" s="92"/>
      <c r="BS65" s="165"/>
      <c r="BT65" s="165"/>
      <c r="BU65" s="160"/>
      <c r="BV65" s="207">
        <f t="shared" si="81"/>
        <v>0</v>
      </c>
      <c r="BW65" s="185"/>
      <c r="BX65" s="278"/>
      <c r="BY65" s="188" t="e">
        <f t="shared" si="141"/>
        <v>#DIV/0!</v>
      </c>
      <c r="BZ65" s="182" t="e">
        <f t="shared" si="142"/>
        <v>#DIV/0!</v>
      </c>
      <c r="CA65" s="249"/>
      <c r="CB65" s="234"/>
      <c r="CC65" s="242">
        <f t="shared" si="5"/>
        <v>0</v>
      </c>
      <c r="CD65" s="243">
        <f t="shared" si="152"/>
        <v>0</v>
      </c>
      <c r="CE65" s="236"/>
      <c r="CF65" s="249"/>
      <c r="CG65" s="234"/>
      <c r="CH65" s="242">
        <f t="shared" si="90"/>
        <v>0</v>
      </c>
      <c r="CI65" s="243">
        <f t="shared" si="153"/>
        <v>0</v>
      </c>
      <c r="CJ65" s="236"/>
      <c r="CK65" s="249"/>
      <c r="CL65" s="234"/>
      <c r="CM65" s="242">
        <f t="shared" si="92"/>
        <v>0</v>
      </c>
      <c r="CN65" s="243">
        <f t="shared" si="154"/>
        <v>0</v>
      </c>
      <c r="CO65" s="236"/>
      <c r="CP65" s="249"/>
      <c r="CQ65" s="234"/>
      <c r="CR65" s="242">
        <f t="shared" si="94"/>
        <v>0</v>
      </c>
      <c r="CS65" s="243">
        <f t="shared" si="155"/>
        <v>0</v>
      </c>
      <c r="CT65" s="236"/>
      <c r="CU65" s="249"/>
      <c r="CV65" s="234"/>
      <c r="CW65" s="242">
        <f t="shared" si="96"/>
        <v>0</v>
      </c>
      <c r="CX65" s="243">
        <f t="shared" si="156"/>
        <v>0</v>
      </c>
      <c r="CY65" s="236"/>
      <c r="CZ65" s="249"/>
      <c r="DA65" s="234"/>
      <c r="DB65" s="242">
        <f t="shared" si="98"/>
        <v>0</v>
      </c>
      <c r="DC65" s="243">
        <f t="shared" si="42"/>
        <v>0</v>
      </c>
      <c r="DD65" s="236"/>
      <c r="DE65" s="382"/>
      <c r="DF65" s="249"/>
      <c r="DG65" s="234"/>
      <c r="DH65" s="242">
        <f t="shared" si="99"/>
        <v>0</v>
      </c>
      <c r="DI65" s="243">
        <f t="shared" si="43"/>
        <v>0</v>
      </c>
      <c r="DJ65" s="236"/>
      <c r="DK65" s="185"/>
      <c r="DL65" s="278"/>
      <c r="DM65" s="399"/>
      <c r="DN65" s="207">
        <f t="shared" si="44"/>
        <v>0</v>
      </c>
      <c r="DO65" s="243">
        <f t="shared" si="45"/>
        <v>0</v>
      </c>
      <c r="DP65" s="257"/>
      <c r="DQ65" s="188" t="e">
        <f t="shared" si="100"/>
        <v>#DIV/0!</v>
      </c>
      <c r="DR65" s="185"/>
      <c r="DS65" s="278"/>
      <c r="DT65" s="207">
        <f t="shared" si="131"/>
        <v>0</v>
      </c>
      <c r="DU65" s="243">
        <f t="shared" si="46"/>
        <v>0</v>
      </c>
      <c r="DV65" s="236"/>
      <c r="DW65" s="188" t="e">
        <f>#REF!/DH65</f>
        <v>#REF!</v>
      </c>
      <c r="DX65" s="182" t="e">
        <f>#REF!/DK65</f>
        <v>#REF!</v>
      </c>
      <c r="DY65" s="185"/>
      <c r="DZ65" s="278"/>
      <c r="EA65" s="207">
        <f t="shared" si="157"/>
        <v>0</v>
      </c>
      <c r="EB65" s="243">
        <f t="shared" si="19"/>
        <v>0</v>
      </c>
      <c r="EC65" s="236"/>
      <c r="ED65" s="188" t="e">
        <f t="shared" si="158"/>
        <v>#DIV/0!</v>
      </c>
      <c r="EE65" s="182" t="e">
        <f t="shared" si="159"/>
        <v>#DIV/0!</v>
      </c>
      <c r="EF65" s="185"/>
      <c r="EG65" s="278"/>
      <c r="EH65" s="207">
        <f t="shared" si="160"/>
        <v>0</v>
      </c>
      <c r="EI65" s="243">
        <f t="shared" si="47"/>
        <v>0</v>
      </c>
      <c r="EJ65" s="236"/>
      <c r="EK65" s="188" t="e">
        <f t="shared" si="161"/>
        <v>#DIV/0!</v>
      </c>
      <c r="EL65" s="182" t="e">
        <f t="shared" si="162"/>
        <v>#DIV/0!</v>
      </c>
      <c r="EM65" s="185"/>
      <c r="EN65" s="278"/>
      <c r="EO65" s="207">
        <f t="shared" si="182"/>
        <v>0</v>
      </c>
      <c r="EP65" s="243">
        <f t="shared" si="48"/>
        <v>0</v>
      </c>
      <c r="EQ65" s="236"/>
      <c r="ER65" s="188" t="e">
        <f t="shared" si="163"/>
        <v>#DIV/0!</v>
      </c>
      <c r="ES65" s="182" t="e">
        <f t="shared" si="164"/>
        <v>#DIV/0!</v>
      </c>
      <c r="ET65" s="185"/>
      <c r="EU65" s="278"/>
      <c r="EV65" s="207">
        <f t="shared" si="165"/>
        <v>0</v>
      </c>
      <c r="EW65" s="243">
        <f t="shared" si="49"/>
        <v>0</v>
      </c>
      <c r="EX65" s="236"/>
      <c r="EY65" s="188" t="e">
        <f t="shared" si="166"/>
        <v>#DIV/0!</v>
      </c>
      <c r="EZ65" s="182" t="e">
        <f t="shared" si="167"/>
        <v>#DIV/0!</v>
      </c>
      <c r="FA65" s="185"/>
      <c r="FB65" s="278"/>
      <c r="FC65" s="207">
        <f t="shared" si="113"/>
        <v>0</v>
      </c>
      <c r="FD65" s="243">
        <f t="shared" si="55"/>
        <v>0</v>
      </c>
      <c r="FE65" s="236"/>
      <c r="FF65" s="188" t="e">
        <f t="shared" si="168"/>
        <v>#DIV/0!</v>
      </c>
      <c r="FG65" s="182" t="e">
        <f t="shared" si="169"/>
        <v>#DIV/0!</v>
      </c>
      <c r="FH65" s="185"/>
      <c r="FI65" s="278"/>
      <c r="FJ65" s="207">
        <f t="shared" si="50"/>
        <v>0</v>
      </c>
      <c r="FK65" s="243">
        <f t="shared" si="64"/>
        <v>0</v>
      </c>
      <c r="FL65" s="236"/>
      <c r="FM65" s="185"/>
      <c r="FN65" s="278"/>
      <c r="FO65" s="207">
        <f t="shared" si="170"/>
        <v>0</v>
      </c>
      <c r="FP65" s="243">
        <f t="shared" si="52"/>
        <v>0</v>
      </c>
      <c r="FQ65" s="236"/>
      <c r="FR65" s="188" t="e">
        <f t="shared" si="171"/>
        <v>#DIV/0!</v>
      </c>
      <c r="FS65" s="182" t="e">
        <f t="shared" si="172"/>
        <v>#DIV/0!</v>
      </c>
      <c r="FT65" s="185"/>
      <c r="FU65" s="278"/>
      <c r="FV65" s="207">
        <f t="shared" si="173"/>
        <v>0</v>
      </c>
      <c r="FW65" s="243">
        <f t="shared" si="53"/>
        <v>0</v>
      </c>
      <c r="FX65" s="257">
        <f t="shared" si="132"/>
        <v>10</v>
      </c>
      <c r="FY65" s="257"/>
      <c r="FZ65" s="188" t="e">
        <f t="shared" si="174"/>
        <v>#DIV/0!</v>
      </c>
      <c r="GA65" s="182" t="e">
        <f t="shared" si="175"/>
        <v>#DIV/0!</v>
      </c>
      <c r="GB65" s="185"/>
      <c r="GC65" s="278"/>
      <c r="GD65" s="207">
        <f t="shared" si="176"/>
        <v>0</v>
      </c>
      <c r="GE65" s="243">
        <f t="shared" si="27"/>
        <v>0</v>
      </c>
      <c r="GF65" s="236"/>
      <c r="GG65" s="188" t="e">
        <f t="shared" si="177"/>
        <v>#DIV/0!</v>
      </c>
      <c r="GH65" s="182" t="e">
        <f t="shared" si="178"/>
        <v>#DIV/0!</v>
      </c>
      <c r="GI65" s="185"/>
      <c r="GJ65" s="278"/>
      <c r="GK65" s="207">
        <f t="shared" si="179"/>
        <v>0</v>
      </c>
      <c r="GL65" s="243">
        <f t="shared" si="29"/>
        <v>0</v>
      </c>
      <c r="GM65" s="236"/>
      <c r="GN65" s="188" t="e">
        <f t="shared" si="180"/>
        <v>#DIV/0!</v>
      </c>
      <c r="GO65" s="182" t="e">
        <f t="shared" si="181"/>
        <v>#DIV/0!</v>
      </c>
    </row>
    <row r="66" spans="1:197" ht="15.75" thickBot="1" x14ac:dyDescent="0.3">
      <c r="A66" s="51" t="s">
        <v>31</v>
      </c>
      <c r="B66" s="2" t="s">
        <v>100</v>
      </c>
      <c r="C66" s="2"/>
      <c r="D66" s="112"/>
      <c r="E66" s="2" t="s">
        <v>6</v>
      </c>
      <c r="F66" s="8"/>
      <c r="G66" s="8"/>
      <c r="H66" s="8"/>
      <c r="I66" s="8"/>
      <c r="J66" s="139"/>
      <c r="K66" s="8"/>
      <c r="L66" s="8"/>
      <c r="M66" s="8"/>
      <c r="N66" s="14" t="str">
        <f t="shared" si="151"/>
        <v/>
      </c>
      <c r="O66" s="14" t="str">
        <f t="shared" si="31"/>
        <v/>
      </c>
      <c r="P66" s="14" t="str">
        <f t="shared" si="32"/>
        <v/>
      </c>
      <c r="Q66" s="14" t="str">
        <f t="shared" si="33"/>
        <v/>
      </c>
      <c r="R66" s="14" t="str">
        <f t="shared" si="34"/>
        <v/>
      </c>
      <c r="S66" s="14">
        <f t="shared" si="35"/>
        <v>14</v>
      </c>
      <c r="T66" s="14" t="str">
        <f t="shared" si="36"/>
        <v/>
      </c>
      <c r="U66" s="14" t="str">
        <f t="shared" si="37"/>
        <v/>
      </c>
      <c r="V66" s="14" t="str">
        <f t="shared" si="128"/>
        <v/>
      </c>
      <c r="W66" s="14" t="str">
        <f t="shared" si="39"/>
        <v/>
      </c>
      <c r="X66" s="14">
        <f t="shared" si="40"/>
        <v>12</v>
      </c>
      <c r="Y66" s="8">
        <v>12</v>
      </c>
      <c r="Z66" s="8"/>
      <c r="AA66" s="298"/>
      <c r="AB66" s="14">
        <f>$AT$1</f>
        <v>15</v>
      </c>
      <c r="AC66" s="298"/>
      <c r="AD66" s="172">
        <f t="shared" si="133"/>
        <v>27</v>
      </c>
      <c r="AE66" s="54">
        <f t="shared" ca="1" si="150"/>
        <v>26</v>
      </c>
      <c r="AM66" s="6">
        <f t="shared" ca="1" si="134"/>
        <v>27</v>
      </c>
      <c r="AN66" s="6"/>
      <c r="AO66" s="6">
        <f t="shared" si="85"/>
        <v>2</v>
      </c>
      <c r="AP66" s="6">
        <f>COUNT(F66:AC66)</f>
        <v>4</v>
      </c>
      <c r="AQ66" s="20" t="s">
        <v>6</v>
      </c>
      <c r="AR66" s="345"/>
      <c r="AS66" s="345"/>
      <c r="AT66" s="335">
        <f>DT66/$DU$35</f>
        <v>42.326170102562322</v>
      </c>
      <c r="AU66" s="97"/>
      <c r="AV66" s="195"/>
      <c r="AW66" s="160"/>
      <c r="AX66" s="92"/>
      <c r="AY66" s="165"/>
      <c r="AZ66" s="165"/>
      <c r="BA66" s="160"/>
      <c r="BB66" s="92"/>
      <c r="BC66" s="165"/>
      <c r="BD66" s="165"/>
      <c r="BE66" s="160"/>
      <c r="BF66" s="92"/>
      <c r="BG66" s="165"/>
      <c r="BH66" s="165"/>
      <c r="BI66" s="160"/>
      <c r="BJ66" s="92"/>
      <c r="BK66" s="165"/>
      <c r="BL66" s="165"/>
      <c r="BM66" s="160"/>
      <c r="BN66" s="92"/>
      <c r="BO66" s="165"/>
      <c r="BP66" s="165"/>
      <c r="BQ66" s="160"/>
      <c r="BR66" s="92"/>
      <c r="BS66" s="165"/>
      <c r="BT66" s="165"/>
      <c r="BU66" s="160"/>
      <c r="BV66" s="207">
        <f t="shared" si="81"/>
        <v>0</v>
      </c>
      <c r="BW66" s="185"/>
      <c r="BX66" s="278"/>
      <c r="BY66" s="188" t="e">
        <f t="shared" si="141"/>
        <v>#DIV/0!</v>
      </c>
      <c r="BZ66" s="182" t="e">
        <f t="shared" si="142"/>
        <v>#DIV/0!</v>
      </c>
      <c r="CA66" s="249"/>
      <c r="CB66" s="234"/>
      <c r="CC66" s="242">
        <f t="shared" si="5"/>
        <v>0</v>
      </c>
      <c r="CD66" s="243">
        <f t="shared" si="152"/>
        <v>0</v>
      </c>
      <c r="CE66" s="236"/>
      <c r="CF66" s="249"/>
      <c r="CG66" s="234"/>
      <c r="CH66" s="242">
        <f t="shared" si="90"/>
        <v>0</v>
      </c>
      <c r="CI66" s="243">
        <f t="shared" si="153"/>
        <v>0</v>
      </c>
      <c r="CJ66" s="236"/>
      <c r="CK66" s="249"/>
      <c r="CL66" s="234"/>
      <c r="CM66" s="242">
        <f t="shared" si="92"/>
        <v>0</v>
      </c>
      <c r="CN66" s="243">
        <f t="shared" si="154"/>
        <v>0</v>
      </c>
      <c r="CO66" s="236"/>
      <c r="CP66" s="249"/>
      <c r="CQ66" s="234"/>
      <c r="CR66" s="242">
        <f t="shared" si="94"/>
        <v>0</v>
      </c>
      <c r="CS66" s="243">
        <f t="shared" si="155"/>
        <v>0</v>
      </c>
      <c r="CT66" s="236"/>
      <c r="CU66" s="249"/>
      <c r="CV66" s="234"/>
      <c r="CW66" s="242">
        <f t="shared" si="96"/>
        <v>0</v>
      </c>
      <c r="CX66" s="243">
        <f t="shared" si="156"/>
        <v>0</v>
      </c>
      <c r="CY66" s="236"/>
      <c r="CZ66" s="249"/>
      <c r="DA66" s="234"/>
      <c r="DB66" s="242">
        <f t="shared" si="98"/>
        <v>0</v>
      </c>
      <c r="DC66" s="243">
        <f t="shared" si="42"/>
        <v>0</v>
      </c>
      <c r="DD66" s="236"/>
      <c r="DE66" s="382"/>
      <c r="DF66" s="249"/>
      <c r="DG66" s="234"/>
      <c r="DH66" s="242">
        <f t="shared" si="99"/>
        <v>0</v>
      </c>
      <c r="DI66" s="243">
        <f t="shared" si="43"/>
        <v>0</v>
      </c>
      <c r="DJ66" s="236"/>
      <c r="DK66" s="185"/>
      <c r="DL66" s="278"/>
      <c r="DM66" s="399"/>
      <c r="DN66" s="207">
        <f t="shared" si="44"/>
        <v>0</v>
      </c>
      <c r="DO66" s="243">
        <f t="shared" si="45"/>
        <v>0</v>
      </c>
      <c r="DP66" s="257"/>
      <c r="DQ66" s="188" t="e">
        <f t="shared" si="100"/>
        <v>#DIV/0!</v>
      </c>
      <c r="DR66" s="185">
        <v>34</v>
      </c>
      <c r="DS66" s="278">
        <v>39</v>
      </c>
      <c r="DT66" s="207">
        <f t="shared" si="131"/>
        <v>34.65</v>
      </c>
      <c r="DU66" s="385">
        <f t="shared" si="46"/>
        <v>0.81864245964229998</v>
      </c>
      <c r="DV66" s="236">
        <v>12</v>
      </c>
      <c r="DW66" s="188" t="e">
        <f>#REF!/DH66</f>
        <v>#REF!</v>
      </c>
      <c r="DX66" s="182" t="e">
        <f>#REF!/DK66</f>
        <v>#REF!</v>
      </c>
      <c r="DY66" s="185"/>
      <c r="DZ66" s="278"/>
      <c r="EA66" s="207">
        <f t="shared" si="157"/>
        <v>0</v>
      </c>
      <c r="EB66" s="243">
        <f t="shared" si="19"/>
        <v>0</v>
      </c>
      <c r="EC66" s="236"/>
      <c r="ED66" s="188" t="e">
        <f t="shared" si="158"/>
        <v>#DIV/0!</v>
      </c>
      <c r="EE66" s="182">
        <f t="shared" si="159"/>
        <v>0</v>
      </c>
      <c r="EF66" s="185"/>
      <c r="EG66" s="278"/>
      <c r="EH66" s="207">
        <f t="shared" si="160"/>
        <v>0</v>
      </c>
      <c r="EI66" s="243">
        <f t="shared" si="47"/>
        <v>0</v>
      </c>
      <c r="EJ66" s="236"/>
      <c r="EK66" s="188">
        <f t="shared" si="161"/>
        <v>0</v>
      </c>
      <c r="EL66" s="182" t="e">
        <f t="shared" si="162"/>
        <v>#DIV/0!</v>
      </c>
      <c r="EM66" s="185"/>
      <c r="EN66" s="278"/>
      <c r="EO66" s="207">
        <f t="shared" si="182"/>
        <v>0</v>
      </c>
      <c r="EP66" s="243">
        <f t="shared" si="48"/>
        <v>0</v>
      </c>
      <c r="EQ66" s="236"/>
      <c r="ER66" s="188" t="e">
        <f t="shared" si="163"/>
        <v>#DIV/0!</v>
      </c>
      <c r="ES66" s="182" t="e">
        <f t="shared" si="164"/>
        <v>#DIV/0!</v>
      </c>
      <c r="ET66" s="185"/>
      <c r="EU66" s="278"/>
      <c r="EV66" s="207">
        <f t="shared" si="165"/>
        <v>0</v>
      </c>
      <c r="EW66" s="243">
        <f t="shared" si="49"/>
        <v>0</v>
      </c>
      <c r="EX66" s="236"/>
      <c r="EY66" s="188" t="e">
        <f t="shared" si="166"/>
        <v>#DIV/0!</v>
      </c>
      <c r="EZ66" s="182" t="e">
        <f t="shared" si="167"/>
        <v>#DIV/0!</v>
      </c>
      <c r="FA66" s="185">
        <v>40</v>
      </c>
      <c r="FB66" s="278">
        <v>53</v>
      </c>
      <c r="FC66" s="207">
        <f t="shared" si="113"/>
        <v>40.883333333333333</v>
      </c>
      <c r="FD66" s="243">
        <f t="shared" si="55"/>
        <v>0.96591147354620577</v>
      </c>
      <c r="FE66" s="236">
        <v>14</v>
      </c>
      <c r="FF66" s="188" t="e">
        <f t="shared" si="168"/>
        <v>#DIV/0!</v>
      </c>
      <c r="FG66" s="182" t="e">
        <f t="shared" si="169"/>
        <v>#DIV/0!</v>
      </c>
      <c r="FH66" s="185"/>
      <c r="FI66" s="278"/>
      <c r="FJ66" s="207">
        <f t="shared" si="50"/>
        <v>0</v>
      </c>
      <c r="FK66" s="243">
        <f t="shared" si="64"/>
        <v>0</v>
      </c>
      <c r="FL66" s="236"/>
      <c r="FM66" s="185"/>
      <c r="FN66" s="278"/>
      <c r="FO66" s="207">
        <f t="shared" si="170"/>
        <v>0</v>
      </c>
      <c r="FP66" s="243">
        <f t="shared" si="52"/>
        <v>0</v>
      </c>
      <c r="FQ66" s="236"/>
      <c r="FR66" s="188">
        <f t="shared" si="171"/>
        <v>0</v>
      </c>
      <c r="FS66" s="182" t="e">
        <f t="shared" si="172"/>
        <v>#DIV/0!</v>
      </c>
      <c r="FT66" s="185"/>
      <c r="FU66" s="278"/>
      <c r="FV66" s="207">
        <f t="shared" si="173"/>
        <v>0</v>
      </c>
      <c r="FW66" s="243">
        <f t="shared" si="53"/>
        <v>0</v>
      </c>
      <c r="FX66" s="257">
        <f t="shared" si="132"/>
        <v>10</v>
      </c>
      <c r="FY66" s="257"/>
      <c r="FZ66" s="188" t="e">
        <f t="shared" si="174"/>
        <v>#DIV/0!</v>
      </c>
      <c r="GA66" s="182" t="e">
        <f t="shared" si="175"/>
        <v>#DIV/0!</v>
      </c>
      <c r="GB66" s="185"/>
      <c r="GC66" s="278"/>
      <c r="GD66" s="207">
        <f t="shared" si="176"/>
        <v>0</v>
      </c>
      <c r="GE66" s="243">
        <f t="shared" si="27"/>
        <v>0</v>
      </c>
      <c r="GF66" s="236"/>
      <c r="GG66" s="188" t="e">
        <f t="shared" si="177"/>
        <v>#DIV/0!</v>
      </c>
      <c r="GH66" s="182" t="e">
        <f t="shared" si="178"/>
        <v>#DIV/0!</v>
      </c>
      <c r="GI66" s="387">
        <v>25</v>
      </c>
      <c r="GJ66" s="387">
        <v>9</v>
      </c>
      <c r="GK66" s="207">
        <f t="shared" si="179"/>
        <v>25.15</v>
      </c>
      <c r="GL66" s="243">
        <f t="shared" si="29"/>
        <v>0.594195032034743</v>
      </c>
      <c r="GM66" s="236">
        <v>12</v>
      </c>
      <c r="GN66" s="188" t="e">
        <f t="shared" si="180"/>
        <v>#DIV/0!</v>
      </c>
      <c r="GO66" s="182" t="e">
        <f t="shared" si="181"/>
        <v>#DIV/0!</v>
      </c>
    </row>
    <row r="67" spans="1:197" ht="15.75" thickBot="1" x14ac:dyDescent="0.3">
      <c r="A67" s="55" t="s">
        <v>64</v>
      </c>
      <c r="B67" s="9" t="s">
        <v>92</v>
      </c>
      <c r="C67" s="9"/>
      <c r="D67" s="113"/>
      <c r="E67" s="58" t="s">
        <v>6</v>
      </c>
      <c r="F67" s="8"/>
      <c r="G67" s="9"/>
      <c r="H67" s="9"/>
      <c r="I67" s="9"/>
      <c r="J67" s="141"/>
      <c r="K67" s="9"/>
      <c r="L67" s="9"/>
      <c r="M67" s="9"/>
      <c r="N67" s="14">
        <f t="shared" si="151"/>
        <v>12</v>
      </c>
      <c r="O67" s="14" t="str">
        <f t="shared" si="31"/>
        <v/>
      </c>
      <c r="P67" s="14" t="str">
        <f t="shared" si="32"/>
        <v/>
      </c>
      <c r="Q67" s="14" t="str">
        <f t="shared" si="33"/>
        <v/>
      </c>
      <c r="R67" s="14" t="str">
        <f t="shared" si="34"/>
        <v/>
      </c>
      <c r="S67" s="14" t="str">
        <f t="shared" si="35"/>
        <v/>
      </c>
      <c r="T67" s="14" t="str">
        <f t="shared" si="36"/>
        <v/>
      </c>
      <c r="U67" s="14" t="str">
        <f t="shared" si="37"/>
        <v/>
      </c>
      <c r="V67" s="14" t="str">
        <f t="shared" si="128"/>
        <v/>
      </c>
      <c r="W67" s="14" t="str">
        <f t="shared" si="39"/>
        <v/>
      </c>
      <c r="X67" s="14" t="str">
        <f t="shared" si="40"/>
        <v/>
      </c>
      <c r="Y67" s="9"/>
      <c r="Z67" s="9"/>
      <c r="AA67" s="299"/>
      <c r="AB67" s="299"/>
      <c r="AC67" s="299"/>
      <c r="AD67" s="172">
        <f t="shared" si="133"/>
        <v>0</v>
      </c>
      <c r="AE67" s="54">
        <f t="shared" ca="1" si="150"/>
        <v>12</v>
      </c>
      <c r="AM67" s="6" t="e">
        <f t="shared" ca="1" si="134"/>
        <v>#REF!</v>
      </c>
      <c r="AN67" s="6"/>
      <c r="AO67" s="6">
        <f t="shared" si="85"/>
        <v>1</v>
      </c>
      <c r="AP67" s="6">
        <f>COUNT(F67:AC67)</f>
        <v>1</v>
      </c>
      <c r="AQ67" s="59" t="s">
        <v>6</v>
      </c>
      <c r="AR67" s="354"/>
      <c r="AS67" s="354"/>
      <c r="AT67" s="335">
        <v>99</v>
      </c>
      <c r="AU67" s="178"/>
      <c r="AV67" s="196"/>
      <c r="AW67" s="161"/>
      <c r="AX67" s="93"/>
      <c r="AY67" s="168"/>
      <c r="AZ67" s="168"/>
      <c r="BA67" s="161"/>
      <c r="BB67" s="93"/>
      <c r="BC67" s="168"/>
      <c r="BD67" s="168"/>
      <c r="BE67" s="161"/>
      <c r="BF67" s="93"/>
      <c r="BG67" s="168"/>
      <c r="BH67" s="168"/>
      <c r="BI67" s="161"/>
      <c r="BJ67" s="93"/>
      <c r="BK67" s="168"/>
      <c r="BL67" s="168"/>
      <c r="BM67" s="161"/>
      <c r="BN67" s="93"/>
      <c r="BO67" s="168"/>
      <c r="BP67" s="168"/>
      <c r="BQ67" s="161"/>
      <c r="BR67" s="93"/>
      <c r="BS67" s="168"/>
      <c r="BT67" s="168"/>
      <c r="BU67" s="161"/>
      <c r="BV67" s="207">
        <f t="shared" si="81"/>
        <v>0</v>
      </c>
      <c r="BW67" s="185"/>
      <c r="BX67" s="278"/>
      <c r="BY67" s="188" t="e">
        <f t="shared" si="141"/>
        <v>#DIV/0!</v>
      </c>
      <c r="BZ67" s="182" t="e">
        <f t="shared" si="142"/>
        <v>#DIV/0!</v>
      </c>
      <c r="CA67" s="250"/>
      <c r="CB67" s="235"/>
      <c r="CC67" s="251">
        <f t="shared" si="5"/>
        <v>0</v>
      </c>
      <c r="CD67" s="252">
        <f t="shared" si="152"/>
        <v>0</v>
      </c>
      <c r="CE67" s="237"/>
      <c r="CF67" s="250"/>
      <c r="CG67" s="235"/>
      <c r="CH67" s="251">
        <f t="shared" si="90"/>
        <v>0</v>
      </c>
      <c r="CI67" s="243">
        <f t="shared" si="153"/>
        <v>0</v>
      </c>
      <c r="CJ67" s="237"/>
      <c r="CK67" s="250"/>
      <c r="CL67" s="235"/>
      <c r="CM67" s="251">
        <f t="shared" si="92"/>
        <v>0</v>
      </c>
      <c r="CN67" s="243">
        <f t="shared" si="154"/>
        <v>0</v>
      </c>
      <c r="CO67" s="237"/>
      <c r="CP67" s="250"/>
      <c r="CQ67" s="235"/>
      <c r="CR67" s="251">
        <f t="shared" si="94"/>
        <v>0</v>
      </c>
      <c r="CS67" s="243">
        <f t="shared" si="155"/>
        <v>0</v>
      </c>
      <c r="CT67" s="237"/>
      <c r="CU67" s="250"/>
      <c r="CV67" s="235"/>
      <c r="CW67" s="251">
        <f t="shared" si="96"/>
        <v>0</v>
      </c>
      <c r="CX67" s="243">
        <f t="shared" si="156"/>
        <v>0</v>
      </c>
      <c r="CY67" s="237"/>
      <c r="CZ67" s="250"/>
      <c r="DA67" s="235"/>
      <c r="DB67" s="251">
        <f t="shared" si="98"/>
        <v>0</v>
      </c>
      <c r="DC67" s="243">
        <f t="shared" si="42"/>
        <v>0</v>
      </c>
      <c r="DD67" s="237"/>
      <c r="DE67" s="383"/>
      <c r="DF67" s="250"/>
      <c r="DG67" s="235"/>
      <c r="DH67" s="251">
        <f t="shared" si="99"/>
        <v>0</v>
      </c>
      <c r="DI67" s="243">
        <f t="shared" si="43"/>
        <v>0</v>
      </c>
      <c r="DJ67" s="237"/>
      <c r="DK67" s="185"/>
      <c r="DL67" s="278"/>
      <c r="DM67" s="399"/>
      <c r="DN67" s="207">
        <f t="shared" si="44"/>
        <v>0</v>
      </c>
      <c r="DO67" s="243">
        <f t="shared" si="45"/>
        <v>0</v>
      </c>
      <c r="DP67" s="257"/>
      <c r="DQ67" s="188" t="e">
        <f t="shared" si="100"/>
        <v>#DIV/0!</v>
      </c>
      <c r="DR67" s="185"/>
      <c r="DS67" s="278"/>
      <c r="DT67" s="207">
        <f t="shared" si="131"/>
        <v>0</v>
      </c>
      <c r="DU67" s="243">
        <f t="shared" si="46"/>
        <v>0</v>
      </c>
      <c r="DV67" s="237"/>
      <c r="DW67" s="188" t="e">
        <f>#REF!/DH67</f>
        <v>#REF!</v>
      </c>
      <c r="DX67" s="182" t="e">
        <f>#REF!/DK67</f>
        <v>#REF!</v>
      </c>
      <c r="DY67" s="185"/>
      <c r="DZ67" s="278"/>
      <c r="EA67" s="207">
        <f t="shared" si="157"/>
        <v>0</v>
      </c>
      <c r="EB67" s="243">
        <f>EA67/$AT67</f>
        <v>0</v>
      </c>
      <c r="EC67" s="237"/>
      <c r="ED67" s="188" t="e">
        <f t="shared" si="158"/>
        <v>#DIV/0!</v>
      </c>
      <c r="EE67" s="182" t="e">
        <f t="shared" si="159"/>
        <v>#DIV/0!</v>
      </c>
      <c r="EF67" s="185"/>
      <c r="EG67" s="278"/>
      <c r="EH67" s="207">
        <f t="shared" si="160"/>
        <v>0</v>
      </c>
      <c r="EI67" s="243">
        <f t="shared" si="47"/>
        <v>0</v>
      </c>
      <c r="EJ67" s="237"/>
      <c r="EK67" s="188" t="e">
        <f t="shared" si="161"/>
        <v>#DIV/0!</v>
      </c>
      <c r="EL67" s="182" t="e">
        <f t="shared" si="162"/>
        <v>#DIV/0!</v>
      </c>
      <c r="EM67" s="185"/>
      <c r="EN67" s="278"/>
      <c r="EO67" s="207">
        <f t="shared" si="182"/>
        <v>0</v>
      </c>
      <c r="EP67" s="243">
        <f t="shared" si="48"/>
        <v>0</v>
      </c>
      <c r="EQ67" s="237"/>
      <c r="ER67" s="188" t="e">
        <f t="shared" si="163"/>
        <v>#DIV/0!</v>
      </c>
      <c r="ES67" s="182" t="e">
        <f t="shared" si="164"/>
        <v>#DIV/0!</v>
      </c>
      <c r="ET67" s="185"/>
      <c r="EU67" s="278"/>
      <c r="EV67" s="207">
        <f t="shared" si="165"/>
        <v>0</v>
      </c>
      <c r="EW67" s="243">
        <f t="shared" si="49"/>
        <v>0</v>
      </c>
      <c r="EX67" s="237"/>
      <c r="EY67" s="188" t="e">
        <f t="shared" si="166"/>
        <v>#DIV/0!</v>
      </c>
      <c r="EZ67" s="182" t="e">
        <f t="shared" si="167"/>
        <v>#DIV/0!</v>
      </c>
      <c r="FA67" s="185"/>
      <c r="FB67" s="278"/>
      <c r="FC67" s="207">
        <f t="shared" si="113"/>
        <v>0</v>
      </c>
      <c r="FD67" s="243">
        <f t="shared" si="55"/>
        <v>0</v>
      </c>
      <c r="FE67" s="237"/>
      <c r="FF67" s="188" t="e">
        <f t="shared" si="168"/>
        <v>#DIV/0!</v>
      </c>
      <c r="FG67" s="182" t="e">
        <f t="shared" si="169"/>
        <v>#DIV/0!</v>
      </c>
      <c r="FH67" s="185"/>
      <c r="FI67" s="278"/>
      <c r="FJ67" s="207">
        <f t="shared" si="50"/>
        <v>0</v>
      </c>
      <c r="FK67" s="243">
        <f t="shared" si="64"/>
        <v>0</v>
      </c>
      <c r="FL67" s="237"/>
      <c r="FM67" s="185"/>
      <c r="FN67" s="278"/>
      <c r="FO67" s="207">
        <f t="shared" si="170"/>
        <v>0</v>
      </c>
      <c r="FP67" s="243">
        <f t="shared" si="52"/>
        <v>0</v>
      </c>
      <c r="FQ67" s="237"/>
      <c r="FR67" s="188" t="e">
        <f t="shared" si="171"/>
        <v>#DIV/0!</v>
      </c>
      <c r="FS67" s="182" t="e">
        <f t="shared" si="172"/>
        <v>#DIV/0!</v>
      </c>
      <c r="FT67" s="185"/>
      <c r="FU67" s="278"/>
      <c r="FV67" s="207">
        <f t="shared" si="173"/>
        <v>0</v>
      </c>
      <c r="FW67" s="243">
        <f t="shared" si="53"/>
        <v>0</v>
      </c>
      <c r="FX67" s="257">
        <f t="shared" si="132"/>
        <v>10</v>
      </c>
      <c r="FY67" s="257"/>
      <c r="FZ67" s="188" t="e">
        <f t="shared" si="174"/>
        <v>#DIV/0!</v>
      </c>
      <c r="GA67" s="182" t="e">
        <f t="shared" si="175"/>
        <v>#DIV/0!</v>
      </c>
      <c r="GB67" s="185"/>
      <c r="GC67" s="278"/>
      <c r="GD67" s="207">
        <f t="shared" si="176"/>
        <v>0</v>
      </c>
      <c r="GE67" s="243">
        <f>GD67/$AT67</f>
        <v>0</v>
      </c>
      <c r="GF67" s="237"/>
      <c r="GG67" s="188" t="e">
        <f t="shared" si="177"/>
        <v>#DIV/0!</v>
      </c>
      <c r="GH67" s="182" t="e">
        <f t="shared" si="178"/>
        <v>#DIV/0!</v>
      </c>
      <c r="GI67" s="185"/>
      <c r="GJ67" s="278"/>
      <c r="GK67" s="207">
        <f t="shared" si="179"/>
        <v>0</v>
      </c>
      <c r="GL67" s="243">
        <f>GK67/$AT67</f>
        <v>0</v>
      </c>
      <c r="GM67" s="237"/>
      <c r="GN67" s="188" t="e">
        <f t="shared" si="180"/>
        <v>#DIV/0!</v>
      </c>
      <c r="GO67" s="182" t="e">
        <f t="shared" si="181"/>
        <v>#DIV/0!</v>
      </c>
    </row>
    <row r="68" spans="1:197" x14ac:dyDescent="0.25">
      <c r="A68" s="341" t="s">
        <v>642</v>
      </c>
      <c r="AB68" s="14">
        <f>$AT$1</f>
        <v>15</v>
      </c>
      <c r="AC68" s="14">
        <f>$AT$1</f>
        <v>15</v>
      </c>
      <c r="CA68" s="258"/>
      <c r="CB68" s="258"/>
      <c r="CC68" s="258"/>
      <c r="CG68" s="117"/>
      <c r="CH68" s="117"/>
    </row>
    <row r="69" spans="1:197" x14ac:dyDescent="0.25">
      <c r="CA69" s="258"/>
      <c r="CB69" s="258"/>
      <c r="CC69" s="258"/>
    </row>
    <row r="70" spans="1:197" x14ac:dyDescent="0.25">
      <c r="CA70" s="258"/>
      <c r="CB70" s="258"/>
      <c r="CC70" s="258"/>
    </row>
    <row r="71" spans="1:197" x14ac:dyDescent="0.25">
      <c r="CA71" s="258"/>
      <c r="CB71" s="258"/>
      <c r="CC71" s="258"/>
      <c r="CG71" s="117"/>
      <c r="CH71" s="117"/>
    </row>
    <row r="72" spans="1:197" x14ac:dyDescent="0.25">
      <c r="CA72" s="258"/>
      <c r="CB72" s="258"/>
      <c r="CC72" s="258"/>
    </row>
    <row r="73" spans="1:197" x14ac:dyDescent="0.25">
      <c r="CA73" s="258"/>
      <c r="CB73" s="258"/>
      <c r="CC73" s="258"/>
      <c r="CG73" s="117"/>
      <c r="CH73" s="117"/>
    </row>
    <row r="74" spans="1:197" x14ac:dyDescent="0.25">
      <c r="CA74" s="258"/>
      <c r="CB74" s="258"/>
      <c r="CC74" s="258"/>
      <c r="CG74" s="117"/>
      <c r="CH74" s="117"/>
    </row>
    <row r="75" spans="1:197" x14ac:dyDescent="0.25">
      <c r="CA75" s="258"/>
      <c r="CB75" s="258"/>
      <c r="CC75" s="258"/>
    </row>
    <row r="76" spans="1:197" x14ac:dyDescent="0.25">
      <c r="CA76" s="258"/>
      <c r="CB76" s="258"/>
      <c r="CC76" s="258"/>
    </row>
    <row r="77" spans="1:197" x14ac:dyDescent="0.25">
      <c r="CA77" s="258"/>
      <c r="CB77" s="258"/>
      <c r="CC77" s="258"/>
    </row>
    <row r="78" spans="1:197" x14ac:dyDescent="0.25">
      <c r="CA78" s="258"/>
      <c r="CB78" s="258"/>
      <c r="CC78" s="258"/>
    </row>
    <row r="79" spans="1:197" x14ac:dyDescent="0.25">
      <c r="CA79" s="258"/>
      <c r="CB79" s="258"/>
      <c r="CC79" s="258"/>
    </row>
    <row r="80" spans="1:197" x14ac:dyDescent="0.25">
      <c r="CA80" s="258"/>
      <c r="CB80" s="258"/>
      <c r="CC80" s="258"/>
    </row>
    <row r="81" spans="79:81" x14ac:dyDescent="0.25">
      <c r="CA81" s="258"/>
      <c r="CB81" s="258"/>
      <c r="CC81" s="258"/>
    </row>
    <row r="82" spans="79:81" x14ac:dyDescent="0.25">
      <c r="CA82" s="258"/>
      <c r="CB82" s="258"/>
      <c r="CC82" s="258"/>
    </row>
    <row r="83" spans="79:81" x14ac:dyDescent="0.25">
      <c r="CA83" s="258"/>
      <c r="CB83" s="258"/>
      <c r="CC83" s="258"/>
    </row>
    <row r="84" spans="79:81" x14ac:dyDescent="0.25">
      <c r="CA84" s="258"/>
      <c r="CB84" s="258"/>
      <c r="CC84" s="258"/>
    </row>
    <row r="85" spans="79:81" x14ac:dyDescent="0.25">
      <c r="CA85" s="258"/>
      <c r="CB85" s="258"/>
      <c r="CC85" s="258"/>
    </row>
    <row r="86" spans="79:81" x14ac:dyDescent="0.25">
      <c r="CA86" s="258"/>
      <c r="CB86" s="258"/>
      <c r="CC86" s="258"/>
    </row>
    <row r="87" spans="79:81" x14ac:dyDescent="0.25">
      <c r="CA87" s="258"/>
      <c r="CB87" s="258"/>
      <c r="CC87" s="258"/>
    </row>
    <row r="88" spans="79:81" x14ac:dyDescent="0.25">
      <c r="CA88" s="258"/>
      <c r="CB88" s="258"/>
      <c r="CC88" s="258"/>
    </row>
    <row r="89" spans="79:81" x14ac:dyDescent="0.25">
      <c r="CA89" s="258"/>
      <c r="CB89" s="258"/>
      <c r="CC89" s="258"/>
    </row>
    <row r="90" spans="79:81" x14ac:dyDescent="0.25">
      <c r="CA90" s="258"/>
      <c r="CB90" s="258"/>
      <c r="CC90" s="258"/>
    </row>
    <row r="91" spans="79:81" x14ac:dyDescent="0.25">
      <c r="CA91" s="258"/>
      <c r="CB91" s="258"/>
      <c r="CC91" s="258"/>
    </row>
    <row r="92" spans="79:81" x14ac:dyDescent="0.25">
      <c r="CA92" s="258"/>
      <c r="CB92" s="258"/>
      <c r="CC92" s="258"/>
    </row>
    <row r="93" spans="79:81" x14ac:dyDescent="0.25">
      <c r="CA93" s="258"/>
      <c r="CB93" s="258"/>
      <c r="CC93" s="258"/>
    </row>
    <row r="94" spans="79:81" x14ac:dyDescent="0.25">
      <c r="CA94" s="258"/>
      <c r="CB94" s="258"/>
      <c r="CC94" s="258"/>
    </row>
    <row r="95" spans="79:81" x14ac:dyDescent="0.25">
      <c r="CA95" s="258"/>
      <c r="CB95" s="258"/>
      <c r="CC95" s="258"/>
    </row>
    <row r="96" spans="79:81" x14ac:dyDescent="0.25">
      <c r="CA96" s="258"/>
      <c r="CB96" s="258"/>
      <c r="CC96" s="258"/>
    </row>
    <row r="97" spans="79:81" x14ac:dyDescent="0.25">
      <c r="CA97" s="258"/>
      <c r="CB97" s="258"/>
      <c r="CC97" s="258"/>
    </row>
    <row r="98" spans="79:81" x14ac:dyDescent="0.25">
      <c r="CA98" s="258"/>
      <c r="CB98" s="258"/>
      <c r="CC98" s="258"/>
    </row>
    <row r="99" spans="79:81" x14ac:dyDescent="0.25">
      <c r="CA99" s="258"/>
      <c r="CB99" s="258"/>
      <c r="CC99" s="258"/>
    </row>
    <row r="100" spans="79:81" x14ac:dyDescent="0.25">
      <c r="CA100" s="258"/>
      <c r="CB100" s="258"/>
      <c r="CC100" s="258"/>
    </row>
    <row r="101" spans="79:81" x14ac:dyDescent="0.25">
      <c r="CA101" s="258"/>
      <c r="CB101" s="258"/>
      <c r="CC101" s="258"/>
    </row>
    <row r="102" spans="79:81" x14ac:dyDescent="0.25">
      <c r="CA102" s="258"/>
      <c r="CB102" s="258"/>
      <c r="CC102" s="258"/>
    </row>
    <row r="103" spans="79:81" x14ac:dyDescent="0.25">
      <c r="CA103" s="258"/>
      <c r="CB103" s="258"/>
      <c r="CC103" s="258"/>
    </row>
    <row r="104" spans="79:81" x14ac:dyDescent="0.25">
      <c r="CA104" s="258"/>
      <c r="CB104" s="258"/>
      <c r="CC104" s="258"/>
    </row>
    <row r="105" spans="79:81" x14ac:dyDescent="0.25">
      <c r="CA105" s="258"/>
      <c r="CB105" s="258"/>
      <c r="CC105" s="258"/>
    </row>
    <row r="106" spans="79:81" x14ac:dyDescent="0.25">
      <c r="CA106" s="258"/>
      <c r="CB106" s="258"/>
      <c r="CC106" s="258"/>
    </row>
    <row r="107" spans="79:81" x14ac:dyDescent="0.25">
      <c r="CA107" s="258"/>
      <c r="CB107" s="258"/>
      <c r="CC107" s="258"/>
    </row>
    <row r="108" spans="79:81" x14ac:dyDescent="0.25">
      <c r="CA108" s="258"/>
      <c r="CB108" s="258"/>
      <c r="CC108" s="258"/>
    </row>
    <row r="109" spans="79:81" x14ac:dyDescent="0.25">
      <c r="CA109" s="258"/>
      <c r="CB109" s="258"/>
      <c r="CC109" s="258"/>
    </row>
    <row r="110" spans="79:81" x14ac:dyDescent="0.25">
      <c r="CA110" s="258"/>
      <c r="CB110" s="258"/>
      <c r="CC110" s="258"/>
    </row>
    <row r="111" spans="79:81" x14ac:dyDescent="0.25">
      <c r="CA111" s="258"/>
      <c r="CB111" s="258"/>
      <c r="CC111" s="258"/>
    </row>
    <row r="112" spans="79:81" x14ac:dyDescent="0.25">
      <c r="CA112" s="258"/>
      <c r="CB112" s="258"/>
      <c r="CC112" s="258"/>
    </row>
    <row r="113" spans="79:81" x14ac:dyDescent="0.25">
      <c r="CA113" s="258"/>
      <c r="CB113" s="258"/>
      <c r="CC113" s="258"/>
    </row>
    <row r="114" spans="79:81" x14ac:dyDescent="0.25">
      <c r="CA114" s="258"/>
      <c r="CB114" s="258"/>
      <c r="CC114" s="258"/>
    </row>
    <row r="115" spans="79:81" x14ac:dyDescent="0.25">
      <c r="CA115" s="258"/>
      <c r="CB115" s="258"/>
      <c r="CC115" s="258"/>
    </row>
    <row r="116" spans="79:81" x14ac:dyDescent="0.25">
      <c r="CA116" s="258"/>
      <c r="CB116" s="258"/>
      <c r="CC116" s="258"/>
    </row>
    <row r="117" spans="79:81" x14ac:dyDescent="0.25">
      <c r="CA117" s="258"/>
      <c r="CB117" s="258"/>
      <c r="CC117" s="258"/>
    </row>
    <row r="118" spans="79:81" x14ac:dyDescent="0.25">
      <c r="CA118" s="258"/>
      <c r="CB118" s="258"/>
      <c r="CC118" s="258"/>
    </row>
    <row r="119" spans="79:81" x14ac:dyDescent="0.25">
      <c r="CA119" s="258"/>
      <c r="CB119" s="258"/>
      <c r="CC119" s="258"/>
    </row>
    <row r="120" spans="79:81" x14ac:dyDescent="0.25">
      <c r="CA120" s="258"/>
      <c r="CB120" s="258"/>
      <c r="CC120" s="258"/>
    </row>
    <row r="121" spans="79:81" x14ac:dyDescent="0.25">
      <c r="CA121" s="258"/>
      <c r="CB121" s="258"/>
      <c r="CC121" s="258"/>
    </row>
    <row r="122" spans="79:81" x14ac:dyDescent="0.25">
      <c r="CA122" s="258"/>
      <c r="CB122" s="258"/>
      <c r="CC122" s="258"/>
    </row>
    <row r="123" spans="79:81" x14ac:dyDescent="0.25">
      <c r="CA123" s="258"/>
      <c r="CB123" s="258"/>
      <c r="CC123" s="258"/>
    </row>
    <row r="124" spans="79:81" x14ac:dyDescent="0.25">
      <c r="CA124" s="258"/>
      <c r="CB124" s="258"/>
      <c r="CC124" s="258"/>
    </row>
    <row r="125" spans="79:81" x14ac:dyDescent="0.25">
      <c r="CA125" s="258"/>
      <c r="CB125" s="258"/>
      <c r="CC125" s="258"/>
    </row>
    <row r="126" spans="79:81" x14ac:dyDescent="0.25">
      <c r="CA126" s="258"/>
      <c r="CB126" s="258"/>
      <c r="CC126" s="258"/>
    </row>
    <row r="127" spans="79:81" x14ac:dyDescent="0.25">
      <c r="CA127" s="258"/>
      <c r="CB127" s="258"/>
      <c r="CC127" s="258"/>
    </row>
    <row r="128" spans="79:81" x14ac:dyDescent="0.25">
      <c r="CA128" s="258"/>
      <c r="CB128" s="258"/>
      <c r="CC128" s="258"/>
    </row>
    <row r="129" spans="79:81" x14ac:dyDescent="0.25">
      <c r="CA129" s="258"/>
      <c r="CB129" s="258"/>
      <c r="CC129" s="258"/>
    </row>
    <row r="130" spans="79:81" x14ac:dyDescent="0.25">
      <c r="CA130" s="258"/>
      <c r="CB130" s="258"/>
      <c r="CC130" s="258"/>
    </row>
    <row r="131" spans="79:81" x14ac:dyDescent="0.25">
      <c r="CA131" s="258"/>
      <c r="CB131" s="258"/>
      <c r="CC131" s="258"/>
    </row>
    <row r="132" spans="79:81" x14ac:dyDescent="0.25">
      <c r="CA132" s="258"/>
      <c r="CB132" s="258"/>
      <c r="CC132" s="258"/>
    </row>
    <row r="133" spans="79:81" x14ac:dyDescent="0.25">
      <c r="CA133" s="258"/>
      <c r="CB133" s="258"/>
      <c r="CC133" s="258"/>
    </row>
    <row r="134" spans="79:81" x14ac:dyDescent="0.25">
      <c r="CA134" s="258"/>
      <c r="CB134" s="258"/>
      <c r="CC134" s="258"/>
    </row>
    <row r="135" spans="79:81" x14ac:dyDescent="0.25">
      <c r="CA135" s="258"/>
      <c r="CB135" s="258"/>
      <c r="CC135" s="258"/>
    </row>
    <row r="136" spans="79:81" x14ac:dyDescent="0.25">
      <c r="CA136" s="258"/>
      <c r="CB136" s="258"/>
      <c r="CC136" s="258"/>
    </row>
    <row r="137" spans="79:81" x14ac:dyDescent="0.25">
      <c r="CA137" s="258"/>
      <c r="CB137" s="258"/>
      <c r="CC137" s="258"/>
    </row>
    <row r="138" spans="79:81" x14ac:dyDescent="0.25">
      <c r="CA138" s="258"/>
      <c r="CB138" s="258"/>
      <c r="CC138" s="258"/>
    </row>
    <row r="139" spans="79:81" x14ac:dyDescent="0.25">
      <c r="CA139" s="258"/>
      <c r="CB139" s="258"/>
      <c r="CC139" s="258"/>
    </row>
    <row r="140" spans="79:81" x14ac:dyDescent="0.25">
      <c r="CA140" s="258"/>
      <c r="CB140" s="258"/>
      <c r="CC140" s="258"/>
    </row>
    <row r="141" spans="79:81" x14ac:dyDescent="0.25">
      <c r="CA141" s="258"/>
      <c r="CB141" s="258"/>
      <c r="CC141" s="258"/>
    </row>
    <row r="142" spans="79:81" x14ac:dyDescent="0.25">
      <c r="CA142" s="258"/>
      <c r="CB142" s="258"/>
      <c r="CC142" s="258"/>
    </row>
    <row r="143" spans="79:81" x14ac:dyDescent="0.25">
      <c r="CA143" s="258"/>
      <c r="CB143" s="258"/>
      <c r="CC143" s="258"/>
    </row>
    <row r="144" spans="79:81" x14ac:dyDescent="0.25">
      <c r="CA144" s="258"/>
      <c r="CB144" s="258"/>
      <c r="CC144" s="258"/>
    </row>
    <row r="145" spans="79:81" x14ac:dyDescent="0.25">
      <c r="CA145" s="258"/>
      <c r="CB145" s="258"/>
      <c r="CC145" s="258"/>
    </row>
    <row r="146" spans="79:81" x14ac:dyDescent="0.25">
      <c r="CA146" s="258"/>
      <c r="CB146" s="258"/>
      <c r="CC146" s="258"/>
    </row>
    <row r="147" spans="79:81" x14ac:dyDescent="0.25">
      <c r="CA147" s="258"/>
      <c r="CB147" s="258"/>
      <c r="CC147" s="258"/>
    </row>
    <row r="148" spans="79:81" x14ac:dyDescent="0.25">
      <c r="CA148" s="258"/>
      <c r="CB148" s="258"/>
      <c r="CC148" s="258"/>
    </row>
    <row r="149" spans="79:81" x14ac:dyDescent="0.25">
      <c r="CA149" s="258"/>
      <c r="CB149" s="258"/>
      <c r="CC149" s="258"/>
    </row>
    <row r="150" spans="79:81" x14ac:dyDescent="0.25">
      <c r="CA150" s="258"/>
      <c r="CB150" s="258"/>
      <c r="CC150" s="258"/>
    </row>
    <row r="151" spans="79:81" x14ac:dyDescent="0.25">
      <c r="CA151" s="258"/>
      <c r="CB151" s="258"/>
      <c r="CC151" s="258"/>
    </row>
    <row r="152" spans="79:81" x14ac:dyDescent="0.25">
      <c r="CA152" s="258"/>
      <c r="CB152" s="258"/>
      <c r="CC152" s="258"/>
    </row>
    <row r="153" spans="79:81" x14ac:dyDescent="0.25">
      <c r="CA153" s="258"/>
      <c r="CB153" s="258"/>
      <c r="CC153" s="258"/>
    </row>
    <row r="154" spans="79:81" x14ac:dyDescent="0.25">
      <c r="CA154" s="258"/>
      <c r="CB154" s="258"/>
      <c r="CC154" s="258"/>
    </row>
    <row r="155" spans="79:81" x14ac:dyDescent="0.25">
      <c r="CA155" s="258"/>
      <c r="CB155" s="258"/>
      <c r="CC155" s="258"/>
    </row>
    <row r="156" spans="79:81" x14ac:dyDescent="0.25">
      <c r="CA156" s="258"/>
      <c r="CB156" s="258"/>
      <c r="CC156" s="258"/>
    </row>
    <row r="157" spans="79:81" x14ac:dyDescent="0.25">
      <c r="CA157" s="258"/>
      <c r="CB157" s="258"/>
      <c r="CC157" s="258"/>
    </row>
    <row r="158" spans="79:81" x14ac:dyDescent="0.25">
      <c r="CA158" s="258"/>
      <c r="CB158" s="258"/>
      <c r="CC158" s="258"/>
    </row>
    <row r="159" spans="79:81" x14ac:dyDescent="0.25">
      <c r="CA159" s="258"/>
      <c r="CB159" s="258"/>
      <c r="CC159" s="258"/>
    </row>
    <row r="160" spans="79:81" x14ac:dyDescent="0.25">
      <c r="CA160" s="258"/>
      <c r="CB160" s="258"/>
      <c r="CC160" s="258"/>
    </row>
    <row r="161" spans="79:81" x14ac:dyDescent="0.25">
      <c r="CA161" s="258"/>
      <c r="CB161" s="258"/>
      <c r="CC161" s="258"/>
    </row>
    <row r="162" spans="79:81" x14ac:dyDescent="0.25">
      <c r="CA162" s="258"/>
      <c r="CB162" s="258"/>
      <c r="CC162" s="258"/>
    </row>
    <row r="163" spans="79:81" x14ac:dyDescent="0.25">
      <c r="CA163" s="258"/>
      <c r="CB163" s="258"/>
      <c r="CC163" s="258"/>
    </row>
    <row r="164" spans="79:81" x14ac:dyDescent="0.25">
      <c r="CA164" s="258"/>
      <c r="CB164" s="258"/>
      <c r="CC164" s="258"/>
    </row>
    <row r="165" spans="79:81" x14ac:dyDescent="0.25">
      <c r="CA165" s="258"/>
      <c r="CB165" s="258"/>
      <c r="CC165" s="258"/>
    </row>
    <row r="166" spans="79:81" x14ac:dyDescent="0.25">
      <c r="CA166" s="258"/>
      <c r="CB166" s="258"/>
      <c r="CC166" s="258"/>
    </row>
    <row r="167" spans="79:81" x14ac:dyDescent="0.25">
      <c r="CA167" s="258"/>
      <c r="CB167" s="258"/>
      <c r="CC167" s="258"/>
    </row>
    <row r="168" spans="79:81" x14ac:dyDescent="0.25">
      <c r="CA168" s="258"/>
      <c r="CB168" s="258"/>
      <c r="CC168" s="258"/>
    </row>
    <row r="169" spans="79:81" x14ac:dyDescent="0.25">
      <c r="CA169" s="258"/>
      <c r="CB169" s="258"/>
      <c r="CC169" s="258"/>
    </row>
    <row r="170" spans="79:81" x14ac:dyDescent="0.25">
      <c r="CA170" s="258"/>
      <c r="CB170" s="258"/>
      <c r="CC170" s="258"/>
    </row>
    <row r="171" spans="79:81" x14ac:dyDescent="0.25">
      <c r="CA171" s="258"/>
      <c r="CB171" s="258"/>
      <c r="CC171" s="258"/>
    </row>
    <row r="172" spans="79:81" x14ac:dyDescent="0.25">
      <c r="CA172" s="258"/>
      <c r="CB172" s="258"/>
      <c r="CC172" s="258"/>
    </row>
    <row r="173" spans="79:81" x14ac:dyDescent="0.25">
      <c r="CA173" s="258"/>
      <c r="CB173" s="258"/>
      <c r="CC173" s="258"/>
    </row>
    <row r="174" spans="79:81" x14ac:dyDescent="0.25">
      <c r="CA174" s="258"/>
      <c r="CB174" s="258"/>
      <c r="CC174" s="258"/>
    </row>
    <row r="175" spans="79:81" x14ac:dyDescent="0.25">
      <c r="CA175" s="258"/>
      <c r="CB175" s="258"/>
      <c r="CC175" s="258"/>
    </row>
    <row r="176" spans="79:81" x14ac:dyDescent="0.25">
      <c r="CA176" s="258"/>
      <c r="CB176" s="258"/>
      <c r="CC176" s="258"/>
    </row>
    <row r="177" spans="79:81" x14ac:dyDescent="0.25">
      <c r="CA177" s="258"/>
      <c r="CB177" s="258"/>
      <c r="CC177" s="258"/>
    </row>
    <row r="178" spans="79:81" x14ac:dyDescent="0.25">
      <c r="CA178" s="258"/>
      <c r="CB178" s="258"/>
      <c r="CC178" s="258"/>
    </row>
    <row r="179" spans="79:81" x14ac:dyDescent="0.25">
      <c r="CA179" s="258"/>
      <c r="CB179" s="258"/>
      <c r="CC179" s="258"/>
    </row>
    <row r="180" spans="79:81" x14ac:dyDescent="0.25">
      <c r="CA180" s="258"/>
      <c r="CB180" s="258"/>
      <c r="CC180" s="258"/>
    </row>
    <row r="181" spans="79:81" x14ac:dyDescent="0.25">
      <c r="CA181" s="258"/>
      <c r="CB181" s="258"/>
      <c r="CC181" s="258"/>
    </row>
    <row r="182" spans="79:81" x14ac:dyDescent="0.25">
      <c r="CA182" s="258"/>
      <c r="CB182" s="258"/>
      <c r="CC182" s="258"/>
    </row>
    <row r="183" spans="79:81" x14ac:dyDescent="0.25">
      <c r="CA183" s="258"/>
      <c r="CB183" s="258"/>
      <c r="CC183" s="258"/>
    </row>
    <row r="184" spans="79:81" x14ac:dyDescent="0.25">
      <c r="CA184" s="258"/>
      <c r="CB184" s="258"/>
      <c r="CC184" s="258"/>
    </row>
    <row r="185" spans="79:81" x14ac:dyDescent="0.25">
      <c r="CA185" s="258"/>
      <c r="CB185" s="258"/>
      <c r="CC185" s="258"/>
    </row>
    <row r="186" spans="79:81" x14ac:dyDescent="0.25">
      <c r="CA186" s="258"/>
      <c r="CB186" s="258"/>
      <c r="CC186" s="258"/>
    </row>
    <row r="187" spans="79:81" x14ac:dyDescent="0.25">
      <c r="CA187" s="258"/>
      <c r="CB187" s="258"/>
      <c r="CC187" s="258"/>
    </row>
    <row r="188" spans="79:81" x14ac:dyDescent="0.25">
      <c r="CA188" s="258"/>
      <c r="CB188" s="258"/>
      <c r="CC188" s="258"/>
    </row>
    <row r="189" spans="79:81" x14ac:dyDescent="0.25">
      <c r="CA189" s="258"/>
      <c r="CB189" s="258"/>
      <c r="CC189" s="258"/>
    </row>
    <row r="190" spans="79:81" x14ac:dyDescent="0.25">
      <c r="CA190" s="258"/>
      <c r="CB190" s="258"/>
      <c r="CC190" s="258"/>
    </row>
    <row r="191" spans="79:81" x14ac:dyDescent="0.25">
      <c r="CA191" s="258"/>
      <c r="CB191" s="258"/>
      <c r="CC191" s="258"/>
    </row>
    <row r="192" spans="79:81" x14ac:dyDescent="0.25">
      <c r="CA192" s="258"/>
      <c r="CB192" s="258"/>
      <c r="CC192" s="258"/>
    </row>
    <row r="193" spans="79:81" x14ac:dyDescent="0.25">
      <c r="CA193" s="258"/>
      <c r="CB193" s="258"/>
      <c r="CC193" s="258"/>
    </row>
    <row r="194" spans="79:81" x14ac:dyDescent="0.25">
      <c r="CA194" s="258"/>
      <c r="CB194" s="258"/>
      <c r="CC194" s="258"/>
    </row>
    <row r="195" spans="79:81" x14ac:dyDescent="0.25">
      <c r="CA195" s="258"/>
      <c r="CB195" s="258"/>
      <c r="CC195" s="258"/>
    </row>
    <row r="196" spans="79:81" x14ac:dyDescent="0.25">
      <c r="CA196" s="258"/>
      <c r="CB196" s="258"/>
      <c r="CC196" s="258"/>
    </row>
    <row r="197" spans="79:81" x14ac:dyDescent="0.25">
      <c r="CA197" s="258"/>
      <c r="CB197" s="258"/>
      <c r="CC197" s="258"/>
    </row>
    <row r="198" spans="79:81" x14ac:dyDescent="0.25">
      <c r="CA198" s="258"/>
      <c r="CB198" s="258"/>
      <c r="CC198" s="258"/>
    </row>
    <row r="199" spans="79:81" x14ac:dyDescent="0.25">
      <c r="CA199" s="258"/>
      <c r="CB199" s="258"/>
      <c r="CC199" s="258"/>
    </row>
    <row r="200" spans="79:81" x14ac:dyDescent="0.25">
      <c r="CA200" s="258"/>
      <c r="CB200" s="258"/>
      <c r="CC200" s="258"/>
    </row>
    <row r="201" spans="79:81" x14ac:dyDescent="0.25">
      <c r="CA201" s="258"/>
      <c r="CB201" s="258"/>
      <c r="CC201" s="258"/>
    </row>
    <row r="202" spans="79:81" x14ac:dyDescent="0.25">
      <c r="CA202" s="258"/>
      <c r="CB202" s="258"/>
      <c r="CC202" s="258"/>
    </row>
    <row r="203" spans="79:81" x14ac:dyDescent="0.25">
      <c r="CA203" s="258"/>
      <c r="CB203" s="258"/>
      <c r="CC203" s="258"/>
    </row>
    <row r="204" spans="79:81" x14ac:dyDescent="0.25">
      <c r="CA204" s="258"/>
      <c r="CB204" s="258"/>
      <c r="CC204" s="258"/>
    </row>
    <row r="205" spans="79:81" x14ac:dyDescent="0.25">
      <c r="CA205" s="258"/>
      <c r="CB205" s="258"/>
      <c r="CC205" s="258"/>
    </row>
    <row r="206" spans="79:81" x14ac:dyDescent="0.25">
      <c r="CA206" s="258"/>
      <c r="CB206" s="258"/>
      <c r="CC206" s="258"/>
    </row>
    <row r="207" spans="79:81" x14ac:dyDescent="0.25">
      <c r="CA207" s="258"/>
      <c r="CB207" s="258"/>
      <c r="CC207" s="258"/>
    </row>
    <row r="208" spans="79:81" x14ac:dyDescent="0.25">
      <c r="CA208" s="258"/>
      <c r="CB208" s="258"/>
      <c r="CC208" s="258"/>
    </row>
    <row r="209" spans="79:81" x14ac:dyDescent="0.25">
      <c r="CA209" s="258"/>
      <c r="CB209" s="258"/>
      <c r="CC209" s="258"/>
    </row>
    <row r="210" spans="79:81" x14ac:dyDescent="0.25">
      <c r="CA210" s="258"/>
      <c r="CB210" s="258"/>
      <c r="CC210" s="258"/>
    </row>
    <row r="211" spans="79:81" x14ac:dyDescent="0.25">
      <c r="CA211" s="258"/>
      <c r="CB211" s="258"/>
      <c r="CC211" s="258"/>
    </row>
    <row r="212" spans="79:81" x14ac:dyDescent="0.25">
      <c r="CA212" s="258"/>
      <c r="CB212" s="258"/>
      <c r="CC212" s="258"/>
    </row>
    <row r="213" spans="79:81" x14ac:dyDescent="0.25">
      <c r="CA213" s="258"/>
      <c r="CB213" s="258"/>
      <c r="CC213" s="258"/>
    </row>
    <row r="214" spans="79:81" x14ac:dyDescent="0.25">
      <c r="CA214" s="258"/>
      <c r="CB214" s="258"/>
      <c r="CC214" s="258"/>
    </row>
    <row r="215" spans="79:81" x14ac:dyDescent="0.25">
      <c r="CA215" s="258"/>
      <c r="CB215" s="258"/>
      <c r="CC215" s="258"/>
    </row>
    <row r="216" spans="79:81" x14ac:dyDescent="0.25">
      <c r="CA216" s="258"/>
      <c r="CB216" s="258"/>
      <c r="CC216" s="258"/>
    </row>
    <row r="217" spans="79:81" x14ac:dyDescent="0.25">
      <c r="CA217" s="258"/>
      <c r="CB217" s="258"/>
      <c r="CC217" s="258"/>
    </row>
    <row r="218" spans="79:81" x14ac:dyDescent="0.25">
      <c r="CA218" s="258"/>
      <c r="CB218" s="258"/>
      <c r="CC218" s="258"/>
    </row>
    <row r="219" spans="79:81" x14ac:dyDescent="0.25">
      <c r="CA219" s="258"/>
      <c r="CB219" s="258"/>
      <c r="CC219" s="258"/>
    </row>
    <row r="220" spans="79:81" x14ac:dyDescent="0.25">
      <c r="CA220" s="258"/>
      <c r="CB220" s="258"/>
      <c r="CC220" s="258"/>
    </row>
    <row r="221" spans="79:81" x14ac:dyDescent="0.25">
      <c r="CA221" s="258"/>
      <c r="CB221" s="258"/>
      <c r="CC221" s="258"/>
    </row>
    <row r="222" spans="79:81" x14ac:dyDescent="0.25">
      <c r="CA222" s="258"/>
      <c r="CB222" s="258"/>
      <c r="CC222" s="258"/>
    </row>
    <row r="223" spans="79:81" x14ac:dyDescent="0.25">
      <c r="CA223" s="258"/>
      <c r="CB223" s="258"/>
      <c r="CC223" s="258"/>
    </row>
    <row r="224" spans="79:81" x14ac:dyDescent="0.25">
      <c r="CA224" s="258"/>
      <c r="CB224" s="258"/>
      <c r="CC224" s="258"/>
    </row>
    <row r="225" spans="79:81" x14ac:dyDescent="0.25">
      <c r="CA225" s="258"/>
      <c r="CB225" s="258"/>
      <c r="CC225" s="258"/>
    </row>
    <row r="226" spans="79:81" x14ac:dyDescent="0.25">
      <c r="CA226" s="258"/>
      <c r="CB226" s="258"/>
      <c r="CC226" s="258"/>
    </row>
    <row r="227" spans="79:81" x14ac:dyDescent="0.25">
      <c r="CA227" s="258"/>
      <c r="CB227" s="258"/>
      <c r="CC227" s="258"/>
    </row>
    <row r="228" spans="79:81" x14ac:dyDescent="0.25">
      <c r="CA228" s="258"/>
      <c r="CB228" s="258"/>
      <c r="CC228" s="258"/>
    </row>
    <row r="229" spans="79:81" x14ac:dyDescent="0.25">
      <c r="CA229" s="258"/>
      <c r="CB229" s="258"/>
      <c r="CC229" s="258"/>
    </row>
    <row r="230" spans="79:81" x14ac:dyDescent="0.25">
      <c r="CA230" s="258"/>
      <c r="CB230" s="258"/>
      <c r="CC230" s="258"/>
    </row>
    <row r="231" spans="79:81" x14ac:dyDescent="0.25">
      <c r="CA231" s="258"/>
      <c r="CB231" s="258"/>
      <c r="CC231" s="258"/>
    </row>
    <row r="232" spans="79:81" x14ac:dyDescent="0.25">
      <c r="CA232" s="258"/>
      <c r="CB232" s="258"/>
      <c r="CC232" s="258"/>
    </row>
    <row r="233" spans="79:81" x14ac:dyDescent="0.25">
      <c r="CA233" s="258"/>
      <c r="CB233" s="258"/>
      <c r="CC233" s="258"/>
    </row>
    <row r="234" spans="79:81" x14ac:dyDescent="0.25">
      <c r="CA234" s="258"/>
      <c r="CB234" s="258"/>
      <c r="CC234" s="258"/>
    </row>
    <row r="235" spans="79:81" x14ac:dyDescent="0.25">
      <c r="CA235" s="258"/>
      <c r="CB235" s="258"/>
      <c r="CC235" s="258"/>
    </row>
    <row r="236" spans="79:81" x14ac:dyDescent="0.25">
      <c r="CA236" s="258"/>
      <c r="CB236" s="258"/>
      <c r="CC236" s="258"/>
    </row>
    <row r="237" spans="79:81" x14ac:dyDescent="0.25">
      <c r="CA237" s="258"/>
      <c r="CB237" s="258"/>
      <c r="CC237" s="258"/>
    </row>
    <row r="238" spans="79:81" x14ac:dyDescent="0.25">
      <c r="CA238" s="258"/>
      <c r="CB238" s="258"/>
      <c r="CC238" s="258"/>
    </row>
    <row r="239" spans="79:81" x14ac:dyDescent="0.25">
      <c r="CA239" s="258"/>
      <c r="CB239" s="258"/>
      <c r="CC239" s="258"/>
    </row>
    <row r="240" spans="79:81" x14ac:dyDescent="0.25">
      <c r="CA240" s="258"/>
      <c r="CB240" s="258"/>
      <c r="CC240" s="258"/>
    </row>
    <row r="241" spans="79:81" x14ac:dyDescent="0.25">
      <c r="CA241" s="258"/>
      <c r="CB241" s="258"/>
      <c r="CC241" s="258"/>
    </row>
    <row r="242" spans="79:81" x14ac:dyDescent="0.25">
      <c r="CA242" s="258"/>
      <c r="CB242" s="258"/>
      <c r="CC242" s="258"/>
    </row>
    <row r="243" spans="79:81" x14ac:dyDescent="0.25">
      <c r="CA243" s="258"/>
      <c r="CB243" s="258"/>
      <c r="CC243" s="258"/>
    </row>
    <row r="244" spans="79:81" x14ac:dyDescent="0.25">
      <c r="CA244" s="258"/>
      <c r="CB244" s="258"/>
      <c r="CC244" s="258"/>
    </row>
    <row r="245" spans="79:81" x14ac:dyDescent="0.25">
      <c r="CA245" s="258"/>
      <c r="CB245" s="258"/>
      <c r="CC245" s="258"/>
    </row>
    <row r="246" spans="79:81" x14ac:dyDescent="0.25">
      <c r="CA246" s="258"/>
      <c r="CB246" s="258"/>
      <c r="CC246" s="258"/>
    </row>
    <row r="247" spans="79:81" x14ac:dyDescent="0.25">
      <c r="CA247" s="258"/>
      <c r="CB247" s="258"/>
      <c r="CC247" s="258"/>
    </row>
    <row r="248" spans="79:81" x14ac:dyDescent="0.25">
      <c r="CA248" s="258"/>
      <c r="CB248" s="258"/>
      <c r="CC248" s="258"/>
    </row>
    <row r="249" spans="79:81" x14ac:dyDescent="0.25">
      <c r="CA249" s="258"/>
      <c r="CB249" s="258"/>
      <c r="CC249" s="258"/>
    </row>
    <row r="250" spans="79:81" x14ac:dyDescent="0.25">
      <c r="CA250" s="258"/>
      <c r="CB250" s="258"/>
      <c r="CC250" s="258"/>
    </row>
    <row r="251" spans="79:81" x14ac:dyDescent="0.25">
      <c r="CA251" s="258"/>
      <c r="CB251" s="258"/>
      <c r="CC251" s="258"/>
    </row>
    <row r="252" spans="79:81" x14ac:dyDescent="0.25">
      <c r="CA252" s="258"/>
      <c r="CB252" s="258"/>
      <c r="CC252" s="258"/>
    </row>
    <row r="253" spans="79:81" x14ac:dyDescent="0.25">
      <c r="CA253" s="258"/>
      <c r="CB253" s="258"/>
      <c r="CC253" s="258"/>
    </row>
    <row r="254" spans="79:81" x14ac:dyDescent="0.25">
      <c r="CA254" s="258"/>
      <c r="CB254" s="258"/>
      <c r="CC254" s="258"/>
    </row>
    <row r="255" spans="79:81" x14ac:dyDescent="0.25">
      <c r="CA255" s="258"/>
      <c r="CB255" s="258"/>
      <c r="CC255" s="258"/>
    </row>
    <row r="256" spans="79:81" x14ac:dyDescent="0.25">
      <c r="CA256" s="258"/>
      <c r="CB256" s="258"/>
      <c r="CC256" s="258"/>
    </row>
    <row r="257" spans="79:81" x14ac:dyDescent="0.25">
      <c r="CA257" s="258"/>
      <c r="CB257" s="258"/>
      <c r="CC257" s="258"/>
    </row>
    <row r="258" spans="79:81" x14ac:dyDescent="0.25">
      <c r="CA258" s="258"/>
      <c r="CB258" s="258"/>
      <c r="CC258" s="258"/>
    </row>
    <row r="259" spans="79:81" x14ac:dyDescent="0.25">
      <c r="CA259" s="258"/>
      <c r="CB259" s="258"/>
      <c r="CC259" s="258"/>
    </row>
    <row r="260" spans="79:81" x14ac:dyDescent="0.25">
      <c r="CA260" s="258"/>
      <c r="CB260" s="258"/>
      <c r="CC260" s="258"/>
    </row>
    <row r="261" spans="79:81" x14ac:dyDescent="0.25">
      <c r="CA261" s="258"/>
      <c r="CB261" s="258"/>
      <c r="CC261" s="258"/>
    </row>
    <row r="262" spans="79:81" x14ac:dyDescent="0.25">
      <c r="CA262" s="258"/>
      <c r="CB262" s="258"/>
      <c r="CC262" s="258"/>
    </row>
    <row r="263" spans="79:81" x14ac:dyDescent="0.25">
      <c r="CA263" s="258"/>
      <c r="CB263" s="258"/>
      <c r="CC263" s="258"/>
    </row>
    <row r="264" spans="79:81" x14ac:dyDescent="0.25">
      <c r="CA264" s="258"/>
      <c r="CB264" s="258"/>
      <c r="CC264" s="258"/>
    </row>
    <row r="265" spans="79:81" x14ac:dyDescent="0.25">
      <c r="CA265" s="258"/>
      <c r="CB265" s="258"/>
      <c r="CC265" s="258"/>
    </row>
    <row r="266" spans="79:81" x14ac:dyDescent="0.25">
      <c r="CA266" s="258"/>
      <c r="CB266" s="258"/>
      <c r="CC266" s="258"/>
    </row>
    <row r="267" spans="79:81" x14ac:dyDescent="0.25">
      <c r="CA267" s="258"/>
      <c r="CB267" s="258"/>
      <c r="CC267" s="258"/>
    </row>
    <row r="268" spans="79:81" x14ac:dyDescent="0.25">
      <c r="CA268" s="258"/>
      <c r="CB268" s="258"/>
      <c r="CC268" s="258"/>
    </row>
    <row r="269" spans="79:81" x14ac:dyDescent="0.25">
      <c r="CA269" s="258"/>
      <c r="CB269" s="258"/>
      <c r="CC269" s="258"/>
    </row>
    <row r="270" spans="79:81" x14ac:dyDescent="0.25">
      <c r="CA270" s="258"/>
      <c r="CB270" s="258"/>
      <c r="CC270" s="258"/>
    </row>
    <row r="271" spans="79:81" x14ac:dyDescent="0.25">
      <c r="CA271" s="258"/>
      <c r="CB271" s="258"/>
      <c r="CC271" s="258"/>
    </row>
    <row r="272" spans="79:81" x14ac:dyDescent="0.25">
      <c r="CA272" s="258"/>
      <c r="CB272" s="258"/>
      <c r="CC272" s="258"/>
    </row>
    <row r="273" spans="79:81" x14ac:dyDescent="0.25">
      <c r="CA273" s="258"/>
      <c r="CB273" s="258"/>
      <c r="CC273" s="258"/>
    </row>
    <row r="274" spans="79:81" x14ac:dyDescent="0.25">
      <c r="CA274" s="258"/>
      <c r="CB274" s="258"/>
      <c r="CC274" s="258"/>
    </row>
    <row r="275" spans="79:81" x14ac:dyDescent="0.25">
      <c r="CA275" s="258"/>
      <c r="CB275" s="258"/>
      <c r="CC275" s="258"/>
    </row>
    <row r="276" spans="79:81" x14ac:dyDescent="0.25">
      <c r="CA276" s="258"/>
      <c r="CB276" s="258"/>
      <c r="CC276" s="258"/>
    </row>
    <row r="277" spans="79:81" x14ac:dyDescent="0.25">
      <c r="CA277" s="258"/>
      <c r="CB277" s="258"/>
      <c r="CC277" s="258"/>
    </row>
    <row r="278" spans="79:81" x14ac:dyDescent="0.25">
      <c r="CA278" s="258"/>
      <c r="CB278" s="258"/>
      <c r="CC278" s="258"/>
    </row>
    <row r="279" spans="79:81" x14ac:dyDescent="0.25">
      <c r="CA279" s="258"/>
      <c r="CB279" s="258"/>
      <c r="CC279" s="258"/>
    </row>
    <row r="280" spans="79:81" x14ac:dyDescent="0.25">
      <c r="CA280" s="258"/>
      <c r="CB280" s="258"/>
      <c r="CC280" s="258"/>
    </row>
    <row r="281" spans="79:81" x14ac:dyDescent="0.25">
      <c r="CA281" s="258"/>
      <c r="CB281" s="258"/>
      <c r="CC281" s="258"/>
    </row>
    <row r="282" spans="79:81" x14ac:dyDescent="0.25">
      <c r="CA282" s="258"/>
      <c r="CB282" s="258"/>
      <c r="CC282" s="258"/>
    </row>
    <row r="283" spans="79:81" x14ac:dyDescent="0.25">
      <c r="CA283" s="258"/>
      <c r="CB283" s="258"/>
      <c r="CC283" s="258"/>
    </row>
    <row r="284" spans="79:81" x14ac:dyDescent="0.25">
      <c r="CA284" s="258"/>
      <c r="CB284" s="258"/>
      <c r="CC284" s="258"/>
    </row>
    <row r="285" spans="79:81" x14ac:dyDescent="0.25">
      <c r="CA285" s="258"/>
      <c r="CB285" s="258"/>
      <c r="CC285" s="258"/>
    </row>
    <row r="286" spans="79:81" x14ac:dyDescent="0.25">
      <c r="CA286" s="258"/>
      <c r="CB286" s="258"/>
      <c r="CC286" s="258"/>
    </row>
    <row r="287" spans="79:81" x14ac:dyDescent="0.25">
      <c r="CA287" s="258"/>
      <c r="CB287" s="258"/>
      <c r="CC287" s="258"/>
    </row>
    <row r="288" spans="79:81" x14ac:dyDescent="0.25">
      <c r="CA288" s="258"/>
      <c r="CB288" s="258"/>
      <c r="CC288" s="258"/>
    </row>
    <row r="289" spans="79:81" x14ac:dyDescent="0.25">
      <c r="CA289" s="258"/>
      <c r="CB289" s="258"/>
      <c r="CC289" s="258"/>
    </row>
    <row r="290" spans="79:81" x14ac:dyDescent="0.25">
      <c r="CA290" s="258"/>
      <c r="CB290" s="258"/>
      <c r="CC290" s="258"/>
    </row>
    <row r="291" spans="79:81" x14ac:dyDescent="0.25">
      <c r="CA291" s="258"/>
      <c r="CB291" s="258"/>
      <c r="CC291" s="258"/>
    </row>
    <row r="292" spans="79:81" x14ac:dyDescent="0.25">
      <c r="CA292" s="258"/>
      <c r="CB292" s="258"/>
      <c r="CC292" s="258"/>
    </row>
    <row r="293" spans="79:81" x14ac:dyDescent="0.25">
      <c r="CA293" s="258"/>
      <c r="CB293" s="258"/>
      <c r="CC293" s="258"/>
    </row>
    <row r="294" spans="79:81" x14ac:dyDescent="0.25">
      <c r="CA294" s="258"/>
      <c r="CB294" s="258"/>
      <c r="CC294" s="258"/>
    </row>
    <row r="295" spans="79:81" x14ac:dyDescent="0.25">
      <c r="CA295" s="258"/>
      <c r="CB295" s="258"/>
      <c r="CC295" s="258"/>
    </row>
    <row r="296" spans="79:81" x14ac:dyDescent="0.25">
      <c r="CA296" s="258"/>
      <c r="CB296" s="258"/>
      <c r="CC296" s="258"/>
    </row>
    <row r="297" spans="79:81" x14ac:dyDescent="0.25">
      <c r="CA297" s="258"/>
      <c r="CB297" s="258"/>
      <c r="CC297" s="258"/>
    </row>
    <row r="298" spans="79:81" x14ac:dyDescent="0.25">
      <c r="CA298" s="258"/>
      <c r="CB298" s="258"/>
      <c r="CC298" s="258"/>
    </row>
    <row r="299" spans="79:81" x14ac:dyDescent="0.25">
      <c r="CA299" s="258"/>
      <c r="CB299" s="258"/>
      <c r="CC299" s="258"/>
    </row>
    <row r="300" spans="79:81" x14ac:dyDescent="0.25">
      <c r="CA300" s="258"/>
      <c r="CB300" s="258"/>
      <c r="CC300" s="258"/>
    </row>
    <row r="301" spans="79:81" x14ac:dyDescent="0.25">
      <c r="CA301" s="258"/>
      <c r="CB301" s="258"/>
      <c r="CC301" s="258"/>
    </row>
    <row r="302" spans="79:81" x14ac:dyDescent="0.25">
      <c r="CA302" s="258"/>
      <c r="CB302" s="258"/>
      <c r="CC302" s="258"/>
    </row>
    <row r="303" spans="79:81" x14ac:dyDescent="0.25">
      <c r="CA303" s="258"/>
      <c r="CB303" s="258"/>
      <c r="CC303" s="258"/>
    </row>
    <row r="304" spans="79:81" x14ac:dyDescent="0.25">
      <c r="CA304" s="258"/>
      <c r="CB304" s="258"/>
      <c r="CC304" s="258"/>
    </row>
    <row r="305" spans="79:81" x14ac:dyDescent="0.25">
      <c r="CA305" s="258"/>
      <c r="CB305" s="258"/>
      <c r="CC305" s="258"/>
    </row>
    <row r="306" spans="79:81" x14ac:dyDescent="0.25">
      <c r="CA306" s="258"/>
      <c r="CB306" s="258"/>
      <c r="CC306" s="258"/>
    </row>
    <row r="307" spans="79:81" x14ac:dyDescent="0.25">
      <c r="CA307" s="258"/>
      <c r="CB307" s="258"/>
      <c r="CC307" s="258"/>
    </row>
    <row r="308" spans="79:81" x14ac:dyDescent="0.25">
      <c r="CA308" s="258"/>
      <c r="CB308" s="258"/>
      <c r="CC308" s="258"/>
    </row>
    <row r="309" spans="79:81" x14ac:dyDescent="0.25">
      <c r="CA309" s="258"/>
      <c r="CB309" s="258"/>
      <c r="CC309" s="258"/>
    </row>
    <row r="310" spans="79:81" x14ac:dyDescent="0.25">
      <c r="CA310" s="258"/>
      <c r="CB310" s="258"/>
      <c r="CC310" s="258"/>
    </row>
    <row r="311" spans="79:81" x14ac:dyDescent="0.25">
      <c r="CA311" s="258"/>
      <c r="CB311" s="258"/>
      <c r="CC311" s="258"/>
    </row>
    <row r="312" spans="79:81" x14ac:dyDescent="0.25">
      <c r="CA312" s="258"/>
      <c r="CB312" s="258"/>
      <c r="CC312" s="258"/>
    </row>
    <row r="313" spans="79:81" x14ac:dyDescent="0.25">
      <c r="CA313" s="258"/>
      <c r="CB313" s="258"/>
      <c r="CC313" s="258"/>
    </row>
    <row r="314" spans="79:81" x14ac:dyDescent="0.25">
      <c r="CA314" s="258"/>
      <c r="CB314" s="258"/>
      <c r="CC314" s="258"/>
    </row>
    <row r="315" spans="79:81" x14ac:dyDescent="0.25">
      <c r="CA315" s="258"/>
      <c r="CB315" s="258"/>
      <c r="CC315" s="258"/>
    </row>
    <row r="316" spans="79:81" x14ac:dyDescent="0.25">
      <c r="CA316" s="258"/>
      <c r="CB316" s="258"/>
      <c r="CC316" s="258"/>
    </row>
    <row r="317" spans="79:81" x14ac:dyDescent="0.25">
      <c r="CA317" s="258"/>
      <c r="CB317" s="258"/>
      <c r="CC317" s="258"/>
    </row>
    <row r="318" spans="79:81" x14ac:dyDescent="0.25">
      <c r="CA318" s="258"/>
      <c r="CB318" s="258"/>
      <c r="CC318" s="258"/>
    </row>
    <row r="319" spans="79:81" x14ac:dyDescent="0.25">
      <c r="CA319" s="258"/>
      <c r="CB319" s="258"/>
      <c r="CC319" s="258"/>
    </row>
    <row r="320" spans="79:81" x14ac:dyDescent="0.25">
      <c r="CA320" s="258"/>
      <c r="CB320" s="258"/>
      <c r="CC320" s="258"/>
    </row>
    <row r="321" spans="79:81" x14ac:dyDescent="0.25">
      <c r="CA321" s="258"/>
      <c r="CB321" s="258"/>
      <c r="CC321" s="258"/>
    </row>
    <row r="322" spans="79:81" x14ac:dyDescent="0.25">
      <c r="CA322" s="258"/>
      <c r="CB322" s="258"/>
      <c r="CC322" s="258"/>
    </row>
    <row r="323" spans="79:81" x14ac:dyDescent="0.25">
      <c r="CA323" s="258"/>
      <c r="CB323" s="258"/>
      <c r="CC323" s="258"/>
    </row>
    <row r="324" spans="79:81" x14ac:dyDescent="0.25">
      <c r="CA324" s="258"/>
      <c r="CB324" s="258"/>
      <c r="CC324" s="258"/>
    </row>
    <row r="325" spans="79:81" x14ac:dyDescent="0.25">
      <c r="CA325" s="258"/>
      <c r="CB325" s="258"/>
      <c r="CC325" s="258"/>
    </row>
    <row r="326" spans="79:81" x14ac:dyDescent="0.25">
      <c r="CA326" s="258"/>
      <c r="CB326" s="258"/>
      <c r="CC326" s="258"/>
    </row>
    <row r="327" spans="79:81" x14ac:dyDescent="0.25">
      <c r="CA327" s="258"/>
      <c r="CB327" s="258"/>
      <c r="CC327" s="258"/>
    </row>
    <row r="328" spans="79:81" x14ac:dyDescent="0.25">
      <c r="CA328" s="258"/>
      <c r="CB328" s="258"/>
      <c r="CC328" s="258"/>
    </row>
    <row r="329" spans="79:81" x14ac:dyDescent="0.25">
      <c r="CA329" s="258"/>
      <c r="CB329" s="258"/>
      <c r="CC329" s="258"/>
    </row>
    <row r="330" spans="79:81" x14ac:dyDescent="0.25">
      <c r="CA330" s="258"/>
      <c r="CB330" s="258"/>
      <c r="CC330" s="258"/>
    </row>
    <row r="331" spans="79:81" x14ac:dyDescent="0.25">
      <c r="CA331" s="258"/>
      <c r="CB331" s="258"/>
      <c r="CC331" s="258"/>
    </row>
    <row r="332" spans="79:81" x14ac:dyDescent="0.25">
      <c r="CA332" s="258"/>
      <c r="CB332" s="258"/>
      <c r="CC332" s="258"/>
    </row>
    <row r="333" spans="79:81" x14ac:dyDescent="0.25">
      <c r="CA333" s="258"/>
      <c r="CB333" s="258"/>
      <c r="CC333" s="258"/>
    </row>
    <row r="334" spans="79:81" x14ac:dyDescent="0.25">
      <c r="CA334" s="258"/>
      <c r="CB334" s="258"/>
      <c r="CC334" s="258"/>
    </row>
    <row r="335" spans="79:81" x14ac:dyDescent="0.25">
      <c r="CA335" s="258"/>
      <c r="CB335" s="258"/>
      <c r="CC335" s="258"/>
    </row>
    <row r="336" spans="79:81" x14ac:dyDescent="0.25">
      <c r="CA336" s="258"/>
      <c r="CB336" s="258"/>
      <c r="CC336" s="258"/>
    </row>
    <row r="337" spans="79:81" x14ac:dyDescent="0.25">
      <c r="CA337" s="258"/>
      <c r="CB337" s="258"/>
      <c r="CC337" s="258"/>
    </row>
    <row r="338" spans="79:81" x14ac:dyDescent="0.25">
      <c r="CA338" s="258"/>
      <c r="CB338" s="258"/>
      <c r="CC338" s="258"/>
    </row>
    <row r="339" spans="79:81" x14ac:dyDescent="0.25">
      <c r="CA339" s="258"/>
      <c r="CB339" s="258"/>
      <c r="CC339" s="258"/>
    </row>
    <row r="340" spans="79:81" x14ac:dyDescent="0.25">
      <c r="CA340" s="258"/>
      <c r="CB340" s="258"/>
      <c r="CC340" s="258"/>
    </row>
    <row r="341" spans="79:81" x14ac:dyDescent="0.25">
      <c r="CA341" s="258"/>
      <c r="CB341" s="258"/>
      <c r="CC341" s="258"/>
    </row>
    <row r="342" spans="79:81" x14ac:dyDescent="0.25">
      <c r="CA342" s="258"/>
      <c r="CB342" s="258"/>
      <c r="CC342" s="258"/>
    </row>
    <row r="343" spans="79:81" x14ac:dyDescent="0.25">
      <c r="CA343" s="258"/>
      <c r="CB343" s="258"/>
      <c r="CC343" s="258"/>
    </row>
    <row r="344" spans="79:81" x14ac:dyDescent="0.25">
      <c r="CA344" s="258"/>
      <c r="CB344" s="258"/>
      <c r="CC344" s="258"/>
    </row>
    <row r="345" spans="79:81" x14ac:dyDescent="0.25">
      <c r="CA345" s="258"/>
      <c r="CB345" s="258"/>
      <c r="CC345" s="258"/>
    </row>
    <row r="346" spans="79:81" x14ac:dyDescent="0.25">
      <c r="CA346" s="258"/>
      <c r="CB346" s="258"/>
      <c r="CC346" s="258"/>
    </row>
    <row r="347" spans="79:81" x14ac:dyDescent="0.25">
      <c r="CA347" s="258"/>
      <c r="CB347" s="258"/>
      <c r="CC347" s="258"/>
    </row>
    <row r="348" spans="79:81" x14ac:dyDescent="0.25">
      <c r="CA348" s="258"/>
      <c r="CB348" s="258"/>
      <c r="CC348" s="258"/>
    </row>
    <row r="349" spans="79:81" x14ac:dyDescent="0.25">
      <c r="CA349" s="258"/>
      <c r="CB349" s="258"/>
      <c r="CC349" s="258"/>
    </row>
    <row r="350" spans="79:81" x14ac:dyDescent="0.25">
      <c r="CA350" s="258"/>
      <c r="CB350" s="258"/>
      <c r="CC350" s="258"/>
    </row>
    <row r="351" spans="79:81" x14ac:dyDescent="0.25">
      <c r="CA351" s="258"/>
      <c r="CB351" s="258"/>
      <c r="CC351" s="258"/>
    </row>
    <row r="352" spans="79:81" x14ac:dyDescent="0.25">
      <c r="CA352" s="258"/>
      <c r="CB352" s="258"/>
      <c r="CC352" s="258"/>
    </row>
    <row r="353" spans="79:81" x14ac:dyDescent="0.25">
      <c r="CA353" s="258"/>
      <c r="CB353" s="258"/>
      <c r="CC353" s="258"/>
    </row>
    <row r="354" spans="79:81" x14ac:dyDescent="0.25">
      <c r="CA354" s="258"/>
      <c r="CB354" s="258"/>
      <c r="CC354" s="258"/>
    </row>
    <row r="355" spans="79:81" x14ac:dyDescent="0.25">
      <c r="CA355" s="258"/>
      <c r="CB355" s="258"/>
      <c r="CC355" s="258"/>
    </row>
    <row r="356" spans="79:81" x14ac:dyDescent="0.25">
      <c r="CA356" s="258"/>
      <c r="CB356" s="258"/>
      <c r="CC356" s="258"/>
    </row>
    <row r="357" spans="79:81" x14ac:dyDescent="0.25">
      <c r="CA357" s="258"/>
      <c r="CB357" s="258"/>
      <c r="CC357" s="258"/>
    </row>
    <row r="358" spans="79:81" x14ac:dyDescent="0.25">
      <c r="CA358" s="258"/>
      <c r="CB358" s="258"/>
      <c r="CC358" s="258"/>
    </row>
    <row r="359" spans="79:81" x14ac:dyDescent="0.25">
      <c r="CA359" s="258"/>
      <c r="CB359" s="258"/>
      <c r="CC359" s="258"/>
    </row>
    <row r="360" spans="79:81" x14ac:dyDescent="0.25">
      <c r="CA360" s="258"/>
      <c r="CB360" s="258"/>
      <c r="CC360" s="258"/>
    </row>
    <row r="361" spans="79:81" x14ac:dyDescent="0.25">
      <c r="CA361" s="258"/>
      <c r="CB361" s="258"/>
      <c r="CC361" s="258"/>
    </row>
    <row r="362" spans="79:81" x14ac:dyDescent="0.25">
      <c r="CA362" s="258"/>
      <c r="CB362" s="258"/>
      <c r="CC362" s="258"/>
    </row>
    <row r="363" spans="79:81" x14ac:dyDescent="0.25">
      <c r="CA363" s="258"/>
      <c r="CB363" s="258"/>
      <c r="CC363" s="258"/>
    </row>
    <row r="364" spans="79:81" x14ac:dyDescent="0.25">
      <c r="CA364" s="258"/>
      <c r="CB364" s="258"/>
      <c r="CC364" s="258"/>
    </row>
    <row r="365" spans="79:81" x14ac:dyDescent="0.25">
      <c r="CA365" s="258"/>
      <c r="CB365" s="258"/>
      <c r="CC365" s="258"/>
    </row>
    <row r="366" spans="79:81" x14ac:dyDescent="0.25">
      <c r="CA366" s="258"/>
      <c r="CB366" s="258"/>
      <c r="CC366" s="258"/>
    </row>
    <row r="367" spans="79:81" x14ac:dyDescent="0.25">
      <c r="CA367" s="258"/>
      <c r="CB367" s="258"/>
      <c r="CC367" s="258"/>
    </row>
    <row r="368" spans="79:81" x14ac:dyDescent="0.25">
      <c r="CA368" s="258"/>
      <c r="CB368" s="258"/>
      <c r="CC368" s="258"/>
    </row>
    <row r="369" spans="79:81" x14ac:dyDescent="0.25">
      <c r="CA369" s="258"/>
      <c r="CB369" s="258"/>
      <c r="CC369" s="258"/>
    </row>
    <row r="370" spans="79:81" x14ac:dyDescent="0.25">
      <c r="CA370" s="258"/>
      <c r="CB370" s="258"/>
      <c r="CC370" s="258"/>
    </row>
    <row r="371" spans="79:81" x14ac:dyDescent="0.25">
      <c r="CA371" s="258"/>
      <c r="CB371" s="258"/>
      <c r="CC371" s="258"/>
    </row>
    <row r="372" spans="79:81" x14ac:dyDescent="0.25">
      <c r="CA372" s="258"/>
      <c r="CB372" s="258"/>
      <c r="CC372" s="258"/>
    </row>
    <row r="373" spans="79:81" x14ac:dyDescent="0.25">
      <c r="CA373" s="258"/>
      <c r="CB373" s="258"/>
      <c r="CC373" s="258"/>
    </row>
    <row r="374" spans="79:81" x14ac:dyDescent="0.25">
      <c r="CA374" s="258"/>
      <c r="CB374" s="258"/>
      <c r="CC374" s="258"/>
    </row>
    <row r="375" spans="79:81" x14ac:dyDescent="0.25">
      <c r="CA375" s="258"/>
      <c r="CB375" s="258"/>
      <c r="CC375" s="258"/>
    </row>
    <row r="376" spans="79:81" x14ac:dyDescent="0.25">
      <c r="CA376" s="258"/>
      <c r="CB376" s="258"/>
      <c r="CC376" s="258"/>
    </row>
    <row r="377" spans="79:81" x14ac:dyDescent="0.25">
      <c r="CA377" s="258"/>
      <c r="CB377" s="258"/>
      <c r="CC377" s="258"/>
    </row>
    <row r="378" spans="79:81" x14ac:dyDescent="0.25">
      <c r="CA378" s="258"/>
      <c r="CB378" s="258"/>
      <c r="CC378" s="258"/>
    </row>
    <row r="379" spans="79:81" x14ac:dyDescent="0.25">
      <c r="CA379" s="258"/>
      <c r="CB379" s="258"/>
      <c r="CC379" s="258"/>
    </row>
    <row r="380" spans="79:81" x14ac:dyDescent="0.25">
      <c r="CA380" s="258"/>
      <c r="CB380" s="258"/>
      <c r="CC380" s="258"/>
    </row>
    <row r="381" spans="79:81" x14ac:dyDescent="0.25">
      <c r="CA381" s="258"/>
      <c r="CB381" s="258"/>
      <c r="CC381" s="258"/>
    </row>
    <row r="382" spans="79:81" x14ac:dyDescent="0.25">
      <c r="CA382" s="258"/>
      <c r="CB382" s="258"/>
      <c r="CC382" s="258"/>
    </row>
    <row r="383" spans="79:81" x14ac:dyDescent="0.25">
      <c r="CA383" s="258"/>
      <c r="CB383" s="258"/>
      <c r="CC383" s="258"/>
    </row>
    <row r="384" spans="79:81" x14ac:dyDescent="0.25">
      <c r="CA384" s="258"/>
      <c r="CB384" s="258"/>
      <c r="CC384" s="258"/>
    </row>
    <row r="385" spans="79:81" x14ac:dyDescent="0.25">
      <c r="CA385" s="258"/>
      <c r="CB385" s="258"/>
      <c r="CC385" s="258"/>
    </row>
    <row r="386" spans="79:81" x14ac:dyDescent="0.25">
      <c r="CA386" s="258"/>
      <c r="CB386" s="258"/>
      <c r="CC386" s="258"/>
    </row>
    <row r="387" spans="79:81" x14ac:dyDescent="0.25">
      <c r="CA387" s="258"/>
      <c r="CB387" s="258"/>
      <c r="CC387" s="258"/>
    </row>
    <row r="388" spans="79:81" x14ac:dyDescent="0.25">
      <c r="CA388" s="258"/>
      <c r="CB388" s="258"/>
      <c r="CC388" s="258"/>
    </row>
    <row r="389" spans="79:81" x14ac:dyDescent="0.25">
      <c r="CA389" s="258"/>
      <c r="CB389" s="258"/>
      <c r="CC389" s="258"/>
    </row>
    <row r="390" spans="79:81" x14ac:dyDescent="0.25">
      <c r="CA390" s="258"/>
      <c r="CB390" s="258"/>
      <c r="CC390" s="258"/>
    </row>
    <row r="391" spans="79:81" x14ac:dyDescent="0.25">
      <c r="CA391" s="258"/>
      <c r="CB391" s="258"/>
      <c r="CC391" s="258"/>
    </row>
    <row r="392" spans="79:81" x14ac:dyDescent="0.25">
      <c r="CA392" s="258"/>
      <c r="CB392" s="258"/>
      <c r="CC392" s="258"/>
    </row>
    <row r="393" spans="79:81" x14ac:dyDescent="0.25">
      <c r="CA393" s="258"/>
      <c r="CB393" s="258"/>
      <c r="CC393" s="258"/>
    </row>
    <row r="394" spans="79:81" x14ac:dyDescent="0.25">
      <c r="CA394" s="258"/>
      <c r="CB394" s="258"/>
      <c r="CC394" s="258"/>
    </row>
    <row r="395" spans="79:81" x14ac:dyDescent="0.25">
      <c r="CA395" s="258"/>
      <c r="CB395" s="258"/>
      <c r="CC395" s="258"/>
    </row>
    <row r="396" spans="79:81" x14ac:dyDescent="0.25">
      <c r="CA396" s="258"/>
      <c r="CB396" s="258"/>
      <c r="CC396" s="258"/>
    </row>
    <row r="397" spans="79:81" x14ac:dyDescent="0.25">
      <c r="CA397" s="258"/>
      <c r="CB397" s="258"/>
      <c r="CC397" s="258"/>
    </row>
    <row r="398" spans="79:81" x14ac:dyDescent="0.25">
      <c r="CA398" s="258"/>
      <c r="CB398" s="258"/>
      <c r="CC398" s="258"/>
    </row>
    <row r="399" spans="79:81" x14ac:dyDescent="0.25">
      <c r="CA399" s="258"/>
      <c r="CB399" s="258"/>
      <c r="CC399" s="258"/>
    </row>
    <row r="400" spans="79:81" x14ac:dyDescent="0.25">
      <c r="CA400" s="258"/>
      <c r="CB400" s="258"/>
      <c r="CC400" s="258"/>
    </row>
    <row r="401" spans="79:81" x14ac:dyDescent="0.25">
      <c r="CA401" s="258"/>
      <c r="CB401" s="258"/>
      <c r="CC401" s="258"/>
    </row>
    <row r="402" spans="79:81" x14ac:dyDescent="0.25">
      <c r="CA402" s="258"/>
      <c r="CB402" s="258"/>
      <c r="CC402" s="258"/>
    </row>
    <row r="403" spans="79:81" x14ac:dyDescent="0.25">
      <c r="CA403" s="258"/>
      <c r="CB403" s="258"/>
      <c r="CC403" s="258"/>
    </row>
    <row r="404" spans="79:81" x14ac:dyDescent="0.25">
      <c r="CA404" s="258"/>
      <c r="CB404" s="258"/>
      <c r="CC404" s="258"/>
    </row>
    <row r="405" spans="79:81" x14ac:dyDescent="0.25">
      <c r="CA405" s="258"/>
      <c r="CB405" s="258"/>
      <c r="CC405" s="258"/>
    </row>
    <row r="406" spans="79:81" x14ac:dyDescent="0.25">
      <c r="CA406" s="258"/>
      <c r="CB406" s="258"/>
      <c r="CC406" s="258"/>
    </row>
    <row r="407" spans="79:81" x14ac:dyDescent="0.25">
      <c r="CA407" s="258"/>
      <c r="CB407" s="258"/>
      <c r="CC407" s="258"/>
    </row>
    <row r="408" spans="79:81" x14ac:dyDescent="0.25">
      <c r="CA408" s="258"/>
      <c r="CB408" s="258"/>
      <c r="CC408" s="258"/>
    </row>
    <row r="409" spans="79:81" x14ac:dyDescent="0.25">
      <c r="CA409" s="258"/>
      <c r="CB409" s="258"/>
      <c r="CC409" s="258"/>
    </row>
    <row r="410" spans="79:81" x14ac:dyDescent="0.25">
      <c r="CA410" s="258"/>
      <c r="CB410" s="258"/>
      <c r="CC410" s="258"/>
    </row>
    <row r="411" spans="79:81" x14ac:dyDescent="0.25">
      <c r="CA411" s="258"/>
      <c r="CB411" s="258"/>
      <c r="CC411" s="258"/>
    </row>
    <row r="412" spans="79:81" x14ac:dyDescent="0.25">
      <c r="CA412" s="258"/>
      <c r="CB412" s="258"/>
      <c r="CC412" s="258"/>
    </row>
    <row r="413" spans="79:81" x14ac:dyDescent="0.25">
      <c r="CA413" s="258"/>
      <c r="CB413" s="258"/>
      <c r="CC413" s="258"/>
    </row>
    <row r="414" spans="79:81" x14ac:dyDescent="0.25">
      <c r="CA414" s="258"/>
      <c r="CB414" s="258"/>
      <c r="CC414" s="258"/>
    </row>
    <row r="415" spans="79:81" x14ac:dyDescent="0.25">
      <c r="CA415" s="258"/>
      <c r="CB415" s="258"/>
      <c r="CC415" s="258"/>
    </row>
    <row r="416" spans="79:81" x14ac:dyDescent="0.25">
      <c r="CA416" s="258"/>
      <c r="CB416" s="258"/>
      <c r="CC416" s="258"/>
    </row>
    <row r="417" spans="79:81" x14ac:dyDescent="0.25">
      <c r="CA417" s="258"/>
      <c r="CB417" s="258"/>
      <c r="CC417" s="258"/>
    </row>
    <row r="418" spans="79:81" x14ac:dyDescent="0.25">
      <c r="CA418" s="258"/>
      <c r="CB418" s="258"/>
      <c r="CC418" s="258"/>
    </row>
    <row r="419" spans="79:81" x14ac:dyDescent="0.25">
      <c r="CA419" s="258"/>
      <c r="CB419" s="258"/>
      <c r="CC419" s="258"/>
    </row>
    <row r="420" spans="79:81" x14ac:dyDescent="0.25">
      <c r="CA420" s="258"/>
      <c r="CB420" s="258"/>
      <c r="CC420" s="258"/>
    </row>
    <row r="421" spans="79:81" x14ac:dyDescent="0.25">
      <c r="CA421" s="258"/>
      <c r="CB421" s="258"/>
      <c r="CC421" s="258"/>
    </row>
    <row r="422" spans="79:81" x14ac:dyDescent="0.25">
      <c r="CA422" s="258"/>
      <c r="CB422" s="258"/>
      <c r="CC422" s="258"/>
    </row>
    <row r="423" spans="79:81" x14ac:dyDescent="0.25">
      <c r="CA423" s="258"/>
      <c r="CB423" s="258"/>
      <c r="CC423" s="258"/>
    </row>
    <row r="424" spans="79:81" x14ac:dyDescent="0.25">
      <c r="CA424" s="258"/>
      <c r="CB424" s="258"/>
      <c r="CC424" s="258"/>
    </row>
    <row r="425" spans="79:81" x14ac:dyDescent="0.25">
      <c r="CA425" s="258"/>
      <c r="CB425" s="258"/>
      <c r="CC425" s="258"/>
    </row>
    <row r="426" spans="79:81" x14ac:dyDescent="0.25">
      <c r="CA426" s="258"/>
      <c r="CB426" s="258"/>
      <c r="CC426" s="258"/>
    </row>
    <row r="427" spans="79:81" x14ac:dyDescent="0.25">
      <c r="CA427" s="258"/>
      <c r="CB427" s="258"/>
      <c r="CC427" s="258"/>
    </row>
    <row r="428" spans="79:81" x14ac:dyDescent="0.25">
      <c r="CA428" s="258"/>
      <c r="CB428" s="258"/>
      <c r="CC428" s="258"/>
    </row>
    <row r="429" spans="79:81" x14ac:dyDescent="0.25">
      <c r="CA429" s="258"/>
      <c r="CB429" s="258"/>
      <c r="CC429" s="258"/>
    </row>
    <row r="430" spans="79:81" x14ac:dyDescent="0.25">
      <c r="CA430" s="258"/>
      <c r="CB430" s="258"/>
      <c r="CC430" s="258"/>
    </row>
    <row r="431" spans="79:81" x14ac:dyDescent="0.25">
      <c r="CA431" s="258"/>
      <c r="CB431" s="258"/>
      <c r="CC431" s="258"/>
    </row>
    <row r="432" spans="79:81" x14ac:dyDescent="0.25">
      <c r="CA432" s="258"/>
      <c r="CB432" s="258"/>
      <c r="CC432" s="258"/>
    </row>
    <row r="433" spans="79:81" x14ac:dyDescent="0.25">
      <c r="CA433" s="258"/>
      <c r="CB433" s="258"/>
      <c r="CC433" s="258"/>
    </row>
    <row r="434" spans="79:81" x14ac:dyDescent="0.25">
      <c r="CA434" s="258"/>
      <c r="CB434" s="258"/>
      <c r="CC434" s="258"/>
    </row>
    <row r="435" spans="79:81" x14ac:dyDescent="0.25">
      <c r="CA435" s="258"/>
      <c r="CB435" s="258"/>
      <c r="CC435" s="258"/>
    </row>
    <row r="436" spans="79:81" x14ac:dyDescent="0.25">
      <c r="CA436" s="258"/>
      <c r="CB436" s="258"/>
      <c r="CC436" s="258"/>
    </row>
    <row r="437" spans="79:81" x14ac:dyDescent="0.25">
      <c r="CA437" s="258"/>
      <c r="CB437" s="258"/>
      <c r="CC437" s="258"/>
    </row>
    <row r="438" spans="79:81" x14ac:dyDescent="0.25">
      <c r="CA438" s="258"/>
      <c r="CB438" s="258"/>
      <c r="CC438" s="258"/>
    </row>
    <row r="439" spans="79:81" x14ac:dyDescent="0.25">
      <c r="CA439" s="258"/>
      <c r="CB439" s="258"/>
      <c r="CC439" s="258"/>
    </row>
    <row r="440" spans="79:81" x14ac:dyDescent="0.25">
      <c r="CA440" s="258"/>
      <c r="CB440" s="258"/>
      <c r="CC440" s="258"/>
    </row>
    <row r="441" spans="79:81" x14ac:dyDescent="0.25">
      <c r="CA441" s="258"/>
      <c r="CB441" s="258"/>
      <c r="CC441" s="258"/>
    </row>
    <row r="442" spans="79:81" x14ac:dyDescent="0.25">
      <c r="CA442" s="258"/>
      <c r="CB442" s="258"/>
      <c r="CC442" s="258"/>
    </row>
    <row r="443" spans="79:81" x14ac:dyDescent="0.25">
      <c r="CA443" s="258"/>
      <c r="CB443" s="258"/>
      <c r="CC443" s="258"/>
    </row>
    <row r="444" spans="79:81" x14ac:dyDescent="0.25">
      <c r="CA444" s="258"/>
      <c r="CB444" s="258"/>
      <c r="CC444" s="258"/>
    </row>
    <row r="445" spans="79:81" x14ac:dyDescent="0.25">
      <c r="CA445" s="258"/>
      <c r="CB445" s="258"/>
      <c r="CC445" s="258"/>
    </row>
    <row r="446" spans="79:81" x14ac:dyDescent="0.25">
      <c r="CA446" s="258"/>
      <c r="CB446" s="258"/>
      <c r="CC446" s="258"/>
    </row>
    <row r="447" spans="79:81" x14ac:dyDescent="0.25">
      <c r="CA447" s="258"/>
      <c r="CB447" s="258"/>
      <c r="CC447" s="258"/>
    </row>
    <row r="448" spans="79:81" x14ac:dyDescent="0.25">
      <c r="CA448" s="258"/>
      <c r="CB448" s="258"/>
      <c r="CC448" s="258"/>
    </row>
    <row r="449" spans="79:81" x14ac:dyDescent="0.25">
      <c r="CA449" s="258"/>
      <c r="CB449" s="258"/>
      <c r="CC449" s="258"/>
    </row>
    <row r="450" spans="79:81" x14ac:dyDescent="0.25">
      <c r="CA450" s="258"/>
      <c r="CB450" s="258"/>
      <c r="CC450" s="258"/>
    </row>
    <row r="451" spans="79:81" x14ac:dyDescent="0.25">
      <c r="CA451" s="258"/>
      <c r="CB451" s="258"/>
      <c r="CC451" s="258"/>
    </row>
    <row r="452" spans="79:81" x14ac:dyDescent="0.25">
      <c r="CA452" s="258"/>
      <c r="CB452" s="258"/>
      <c r="CC452" s="258"/>
    </row>
    <row r="453" spans="79:81" x14ac:dyDescent="0.25">
      <c r="CA453" s="258"/>
      <c r="CB453" s="258"/>
      <c r="CC453" s="258"/>
    </row>
    <row r="454" spans="79:81" x14ac:dyDescent="0.25">
      <c r="CA454" s="258"/>
      <c r="CB454" s="258"/>
      <c r="CC454" s="258"/>
    </row>
    <row r="455" spans="79:81" x14ac:dyDescent="0.25">
      <c r="CA455" s="258"/>
      <c r="CB455" s="258"/>
      <c r="CC455" s="258"/>
    </row>
    <row r="456" spans="79:81" x14ac:dyDescent="0.25">
      <c r="CA456" s="258"/>
      <c r="CB456" s="258"/>
      <c r="CC456" s="258"/>
    </row>
    <row r="457" spans="79:81" x14ac:dyDescent="0.25">
      <c r="CA457" s="258"/>
      <c r="CB457" s="258"/>
      <c r="CC457" s="258"/>
    </row>
    <row r="458" spans="79:81" x14ac:dyDescent="0.25">
      <c r="CA458" s="258"/>
      <c r="CB458" s="258"/>
      <c r="CC458" s="258"/>
    </row>
    <row r="459" spans="79:81" x14ac:dyDescent="0.25">
      <c r="CA459" s="258"/>
      <c r="CB459" s="258"/>
      <c r="CC459" s="258"/>
    </row>
    <row r="460" spans="79:81" x14ac:dyDescent="0.25">
      <c r="CA460" s="258"/>
      <c r="CB460" s="258"/>
      <c r="CC460" s="258"/>
    </row>
    <row r="461" spans="79:81" x14ac:dyDescent="0.25">
      <c r="CA461" s="258"/>
      <c r="CB461" s="258"/>
      <c r="CC461" s="258"/>
    </row>
    <row r="462" spans="79:81" x14ac:dyDescent="0.25">
      <c r="CA462" s="258"/>
      <c r="CB462" s="258"/>
      <c r="CC462" s="258"/>
    </row>
    <row r="463" spans="79:81" x14ac:dyDescent="0.25">
      <c r="CA463" s="258"/>
      <c r="CB463" s="258"/>
      <c r="CC463" s="258"/>
    </row>
    <row r="464" spans="79:81" x14ac:dyDescent="0.25">
      <c r="CA464" s="258"/>
      <c r="CB464" s="258"/>
      <c r="CC464" s="258"/>
    </row>
    <row r="465" spans="79:81" x14ac:dyDescent="0.25">
      <c r="CA465" s="258"/>
      <c r="CB465" s="258"/>
      <c r="CC465" s="258"/>
    </row>
    <row r="466" spans="79:81" x14ac:dyDescent="0.25">
      <c r="CA466" s="258"/>
      <c r="CB466" s="258"/>
      <c r="CC466" s="258"/>
    </row>
    <row r="467" spans="79:81" x14ac:dyDescent="0.25">
      <c r="CA467" s="258"/>
      <c r="CB467" s="258"/>
      <c r="CC467" s="258"/>
    </row>
    <row r="468" spans="79:81" x14ac:dyDescent="0.25">
      <c r="CA468" s="258"/>
      <c r="CB468" s="258"/>
      <c r="CC468" s="258"/>
    </row>
    <row r="469" spans="79:81" x14ac:dyDescent="0.25">
      <c r="CA469" s="258"/>
      <c r="CB469" s="258"/>
      <c r="CC469" s="258"/>
    </row>
    <row r="470" spans="79:81" x14ac:dyDescent="0.25">
      <c r="CA470" s="258"/>
      <c r="CB470" s="258"/>
      <c r="CC470" s="258"/>
    </row>
    <row r="471" spans="79:81" x14ac:dyDescent="0.25">
      <c r="CA471" s="258"/>
      <c r="CB471" s="258"/>
      <c r="CC471" s="258"/>
    </row>
    <row r="472" spans="79:81" x14ac:dyDescent="0.25">
      <c r="CA472" s="258"/>
      <c r="CB472" s="258"/>
      <c r="CC472" s="258"/>
    </row>
    <row r="473" spans="79:81" x14ac:dyDescent="0.25">
      <c r="CA473" s="258"/>
      <c r="CB473" s="258"/>
      <c r="CC473" s="258"/>
    </row>
    <row r="474" spans="79:81" x14ac:dyDescent="0.25">
      <c r="CA474" s="258"/>
      <c r="CB474" s="258"/>
      <c r="CC474" s="258"/>
    </row>
    <row r="475" spans="79:81" x14ac:dyDescent="0.25">
      <c r="CA475" s="258"/>
      <c r="CB475" s="258"/>
      <c r="CC475" s="258"/>
    </row>
    <row r="476" spans="79:81" x14ac:dyDescent="0.25">
      <c r="CA476" s="258"/>
      <c r="CB476" s="258"/>
      <c r="CC476" s="258"/>
    </row>
    <row r="477" spans="79:81" x14ac:dyDescent="0.25">
      <c r="CA477" s="258"/>
      <c r="CB477" s="258"/>
      <c r="CC477" s="258"/>
    </row>
    <row r="478" spans="79:81" x14ac:dyDescent="0.25">
      <c r="CA478" s="258"/>
      <c r="CB478" s="258"/>
      <c r="CC478" s="258"/>
    </row>
    <row r="479" spans="79:81" x14ac:dyDescent="0.25">
      <c r="CA479" s="258"/>
      <c r="CB479" s="258"/>
      <c r="CC479" s="258"/>
    </row>
    <row r="480" spans="79:81" x14ac:dyDescent="0.25">
      <c r="CA480" s="258"/>
      <c r="CB480" s="258"/>
      <c r="CC480" s="258"/>
    </row>
    <row r="481" spans="79:81" x14ac:dyDescent="0.25">
      <c r="CA481" s="258"/>
      <c r="CB481" s="258"/>
      <c r="CC481" s="258"/>
    </row>
    <row r="482" spans="79:81" x14ac:dyDescent="0.25">
      <c r="CA482" s="258"/>
      <c r="CB482" s="258"/>
      <c r="CC482" s="258"/>
    </row>
    <row r="483" spans="79:81" x14ac:dyDescent="0.25">
      <c r="CA483" s="258"/>
      <c r="CB483" s="258"/>
      <c r="CC483" s="258"/>
    </row>
    <row r="484" spans="79:81" x14ac:dyDescent="0.25">
      <c r="CA484" s="258"/>
      <c r="CB484" s="258"/>
      <c r="CC484" s="258"/>
    </row>
  </sheetData>
  <conditionalFormatting sqref="AP7:AP6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8" priority="6" operator="lessThan">
      <formula>6</formula>
    </cfRule>
  </conditionalFormatting>
  <conditionalFormatting sqref="AT7:AT67">
    <cfRule type="cellIs" dxfId="7" priority="3" operator="between">
      <formula>98</formula>
      <formula>100</formula>
    </cfRule>
  </conditionalFormatting>
  <conditionalFormatting sqref="FN64">
    <cfRule type="cellIs" dxfId="6" priority="1" operator="between">
      <formula>98</formula>
      <formula>100</formula>
    </cfRule>
  </conditionalFormatting>
  <pageMargins left="0.25" right="0.25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EA38D51F-D0BE-4FA8-A704-CC9A8B497B23}">
            <xm:f>AND('Handicap working 2018'!AR7='Handicap working 2018'!$AU7,NOT('Handicap working 2018'!$AU7=0))</xm:f>
            <x14:dxf>
              <font>
                <b/>
                <i val="0"/>
              </font>
              <fill>
                <patternFill>
                  <bgColor rgb="FF00B050"/>
                </patternFill>
              </fill>
            </x14:dxf>
          </x14:cfRule>
          <x14:cfRule type="expression" priority="5" id="{C7CE7603-5E92-468F-8A01-444FA8BA32BB}">
            <xm:f>AND('Handicap working 2018'!AR7='Handicap working 2018'!$AY7,NOT('Handicap working 2018'!$AY7=0))</xm:f>
            <x14:dxf>
              <fill>
                <patternFill>
                  <bgColor rgb="FF92D050"/>
                </patternFill>
              </fill>
            </x14:dxf>
          </x14:cfRule>
          <xm:sqref>AV24:AV33 AV7:AV20</xm:sqref>
        </x14:conditionalFormatting>
        <x14:conditionalFormatting xmlns:xm="http://schemas.microsoft.com/office/excel/2006/main">
          <x14:cfRule type="expression" priority="11" stopIfTrue="1" id="{EA38D51F-D0BE-4FA8-A704-CC9A8B497B23}">
            <xm:f>AND('Handicap working 2018'!AR34='Handicap working 2018'!$AU34,NOT('Handicap working 2018'!$AU34=0))</xm:f>
            <x14:dxf>
              <font>
                <b/>
                <i val="0"/>
              </font>
              <fill>
                <patternFill>
                  <bgColor rgb="FF00B050"/>
                </patternFill>
              </fill>
            </x14:dxf>
          </x14:cfRule>
          <x14:cfRule type="expression" priority="12" id="{C7CE7603-5E92-468F-8A01-444FA8BA32BB}">
            <xm:f>AND('Handicap working 2018'!AR34='Handicap working 2018'!$AY34,NOT('Handicap working 2018'!$AY34=0))</xm:f>
            <x14:dxf>
              <fill>
                <patternFill>
                  <bgColor rgb="FF92D050"/>
                </patternFill>
              </fill>
            </x14:dxf>
          </x14:cfRule>
          <xm:sqref>AV36:AV46</xm:sqref>
        </x14:conditionalFormatting>
        <x14:conditionalFormatting xmlns:xm="http://schemas.microsoft.com/office/excel/2006/main">
          <x14:cfRule type="expression" priority="15" stopIfTrue="1" id="{EA38D51F-D0BE-4FA8-A704-CC9A8B497B23}">
            <xm:f>AND('Handicap working 2018'!AR33='Handicap working 2018'!$AU33,NOT('Handicap working 2018'!$AU33=0))</xm:f>
            <x14:dxf>
              <font>
                <b/>
                <i val="0"/>
              </font>
              <fill>
                <patternFill>
                  <bgColor rgb="FF00B050"/>
                </patternFill>
              </fill>
            </x14:dxf>
          </x14:cfRule>
          <x14:cfRule type="expression" priority="16" id="{C7CE7603-5E92-468F-8A01-444FA8BA32BB}">
            <xm:f>AND('Handicap working 2018'!AR33='Handicap working 2018'!$AY33,NOT('Handicap working 2018'!$AY33=0))</xm:f>
            <x14:dxf>
              <fill>
                <patternFill>
                  <bgColor rgb="FF92D050"/>
                </patternFill>
              </fill>
            </x14:dxf>
          </x14:cfRule>
          <xm:sqref>AV34:AV35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3AA3-9C52-4972-B1F9-B692EA0138C1}">
  <sheetPr codeName="Sheet5" filterMode="1"/>
  <dimension ref="A1:E295"/>
  <sheetViews>
    <sheetView workbookViewId="0">
      <selection sqref="A1:A1048576"/>
    </sheetView>
  </sheetViews>
  <sheetFormatPr defaultColWidth="21.140625" defaultRowHeight="15" x14ac:dyDescent="0.25"/>
  <cols>
    <col min="3" max="3" width="34.5703125" customWidth="1"/>
  </cols>
  <sheetData>
    <row r="1" spans="1:5" x14ac:dyDescent="0.25">
      <c r="A1" s="288" t="s">
        <v>230</v>
      </c>
      <c r="B1" s="288" t="s">
        <v>10</v>
      </c>
      <c r="C1" s="288" t="s">
        <v>231</v>
      </c>
      <c r="D1" s="288" t="s">
        <v>66</v>
      </c>
      <c r="E1" s="288" t="s">
        <v>232</v>
      </c>
    </row>
    <row r="2" spans="1:5" hidden="1" x14ac:dyDescent="0.25">
      <c r="A2" s="289">
        <v>1</v>
      </c>
      <c r="B2" s="289" t="s">
        <v>233</v>
      </c>
      <c r="C2" s="289" t="s">
        <v>234</v>
      </c>
      <c r="D2" s="290">
        <v>0.98125000000000007</v>
      </c>
      <c r="E2" s="290">
        <v>0.22291666666666665</v>
      </c>
    </row>
    <row r="3" spans="1:5" ht="28.5" hidden="1" x14ac:dyDescent="0.25">
      <c r="A3" s="289">
        <v>2</v>
      </c>
      <c r="B3" s="289" t="s">
        <v>235</v>
      </c>
      <c r="C3" s="289" t="s">
        <v>236</v>
      </c>
      <c r="D3" s="290">
        <v>0.98888888888888893</v>
      </c>
      <c r="E3" s="290">
        <v>0.22430555555555556</v>
      </c>
    </row>
    <row r="4" spans="1:5" hidden="1" x14ac:dyDescent="0.25">
      <c r="A4" s="289">
        <v>3</v>
      </c>
      <c r="B4" s="289" t="s">
        <v>237</v>
      </c>
      <c r="C4" s="289" t="s">
        <v>238</v>
      </c>
      <c r="D4" s="290">
        <v>0.99861111111111101</v>
      </c>
      <c r="E4" s="290">
        <v>0.22638888888888889</v>
      </c>
    </row>
    <row r="5" spans="1:5" hidden="1" x14ac:dyDescent="0.25">
      <c r="A5" s="289">
        <v>4</v>
      </c>
      <c r="B5" s="289" t="s">
        <v>239</v>
      </c>
      <c r="C5" s="289" t="s">
        <v>240</v>
      </c>
      <c r="D5" s="291">
        <v>1.0395833333333333</v>
      </c>
      <c r="E5" s="290">
        <v>0.23611111111111113</v>
      </c>
    </row>
    <row r="6" spans="1:5" hidden="1" x14ac:dyDescent="0.25">
      <c r="A6" s="289">
        <v>5</v>
      </c>
      <c r="B6" s="289" t="s">
        <v>241</v>
      </c>
      <c r="C6" s="289" t="s">
        <v>238</v>
      </c>
      <c r="D6" s="291">
        <v>1.0562500000000001</v>
      </c>
      <c r="E6" s="290">
        <v>0.23958333333333334</v>
      </c>
    </row>
    <row r="7" spans="1:5" hidden="1" x14ac:dyDescent="0.25">
      <c r="A7" s="289">
        <v>6</v>
      </c>
      <c r="B7" s="289" t="s">
        <v>242</v>
      </c>
      <c r="C7" s="289" t="s">
        <v>234</v>
      </c>
      <c r="D7" s="291">
        <v>1.0631944444444443</v>
      </c>
      <c r="E7" s="290">
        <v>0.24097222222222223</v>
      </c>
    </row>
    <row r="8" spans="1:5" ht="28.5" hidden="1" x14ac:dyDescent="0.25">
      <c r="A8" s="289">
        <v>7</v>
      </c>
      <c r="B8" s="289" t="s">
        <v>243</v>
      </c>
      <c r="C8" s="289" t="s">
        <v>236</v>
      </c>
      <c r="D8" s="291">
        <v>1.070138888888889</v>
      </c>
      <c r="E8" s="290">
        <v>0.24305555555555555</v>
      </c>
    </row>
    <row r="9" spans="1:5" hidden="1" x14ac:dyDescent="0.25">
      <c r="A9" s="289">
        <v>8</v>
      </c>
      <c r="B9" s="289" t="s">
        <v>244</v>
      </c>
      <c r="C9" s="289" t="s">
        <v>234</v>
      </c>
      <c r="D9" s="291">
        <v>1.0715277777777776</v>
      </c>
      <c r="E9" s="290">
        <v>0.24305555555555555</v>
      </c>
    </row>
    <row r="10" spans="1:5" hidden="1" x14ac:dyDescent="0.25">
      <c r="A10" s="289">
        <v>9</v>
      </c>
      <c r="B10" s="289" t="s">
        <v>245</v>
      </c>
      <c r="C10" s="289" t="s">
        <v>246</v>
      </c>
      <c r="D10" s="291">
        <v>1.0791666666666666</v>
      </c>
      <c r="E10" s="290">
        <v>0.24513888888888888</v>
      </c>
    </row>
    <row r="11" spans="1:5" hidden="1" x14ac:dyDescent="0.25">
      <c r="A11" s="289">
        <v>10</v>
      </c>
      <c r="B11" s="289" t="s">
        <v>247</v>
      </c>
      <c r="C11" s="289" t="s">
        <v>246</v>
      </c>
      <c r="D11" s="291">
        <v>1.08125</v>
      </c>
      <c r="E11" s="290">
        <v>0.24513888888888888</v>
      </c>
    </row>
    <row r="12" spans="1:5" hidden="1" x14ac:dyDescent="0.25">
      <c r="A12" s="289">
        <v>11</v>
      </c>
      <c r="B12" s="289" t="s">
        <v>248</v>
      </c>
      <c r="C12" s="289" t="s">
        <v>234</v>
      </c>
      <c r="D12" s="291">
        <v>1.0826388888888889</v>
      </c>
      <c r="E12" s="290">
        <v>0.24583333333333335</v>
      </c>
    </row>
    <row r="13" spans="1:5" hidden="1" x14ac:dyDescent="0.25">
      <c r="A13" s="289">
        <v>12</v>
      </c>
      <c r="B13" s="289" t="s">
        <v>249</v>
      </c>
      <c r="C13" s="289" t="s">
        <v>238</v>
      </c>
      <c r="D13" s="291">
        <v>1.1034722222222222</v>
      </c>
      <c r="E13" s="290">
        <v>0.25069444444444444</v>
      </c>
    </row>
    <row r="14" spans="1:5" hidden="1" x14ac:dyDescent="0.25">
      <c r="A14" s="289">
        <v>13</v>
      </c>
      <c r="B14" s="289" t="s">
        <v>250</v>
      </c>
      <c r="C14" s="289" t="s">
        <v>240</v>
      </c>
      <c r="D14" s="291">
        <v>1.1090277777777777</v>
      </c>
      <c r="E14" s="290">
        <v>0.25138888888888888</v>
      </c>
    </row>
    <row r="15" spans="1:5" hidden="1" x14ac:dyDescent="0.25">
      <c r="A15" s="289">
        <v>14</v>
      </c>
      <c r="B15" s="289" t="s">
        <v>251</v>
      </c>
      <c r="C15" s="289" t="s">
        <v>246</v>
      </c>
      <c r="D15" s="291">
        <v>1.1104166666666666</v>
      </c>
      <c r="E15" s="290">
        <v>0.25208333333333333</v>
      </c>
    </row>
    <row r="16" spans="1:5" hidden="1" x14ac:dyDescent="0.25">
      <c r="A16" s="289">
        <v>15</v>
      </c>
      <c r="B16" s="289" t="s">
        <v>252</v>
      </c>
      <c r="C16" s="289" t="s">
        <v>253</v>
      </c>
      <c r="D16" s="291">
        <v>1.1145833333333333</v>
      </c>
      <c r="E16" s="290">
        <v>0.25277777777777777</v>
      </c>
    </row>
    <row r="17" spans="1:5" hidden="1" x14ac:dyDescent="0.25">
      <c r="A17" s="289">
        <v>16</v>
      </c>
      <c r="B17" s="289" t="s">
        <v>254</v>
      </c>
      <c r="C17" s="289" t="s">
        <v>240</v>
      </c>
      <c r="D17" s="291">
        <v>1.1243055555555557</v>
      </c>
      <c r="E17" s="290">
        <v>0.25486111111111109</v>
      </c>
    </row>
    <row r="18" spans="1:5" hidden="1" x14ac:dyDescent="0.25">
      <c r="A18" s="289">
        <v>17</v>
      </c>
      <c r="B18" s="289" t="s">
        <v>255</v>
      </c>
      <c r="C18" s="289" t="s">
        <v>234</v>
      </c>
      <c r="D18" s="291">
        <v>1.1270833333333334</v>
      </c>
      <c r="E18" s="290">
        <v>0.25555555555555559</v>
      </c>
    </row>
    <row r="19" spans="1:5" hidden="1" x14ac:dyDescent="0.25">
      <c r="A19" s="289">
        <v>18</v>
      </c>
      <c r="B19" s="289" t="s">
        <v>256</v>
      </c>
      <c r="C19" s="289" t="s">
        <v>257</v>
      </c>
      <c r="D19" s="291">
        <v>1.1284722222222221</v>
      </c>
      <c r="E19" s="290">
        <v>0.25625000000000003</v>
      </c>
    </row>
    <row r="20" spans="1:5" hidden="1" x14ac:dyDescent="0.25">
      <c r="A20" s="289">
        <v>19</v>
      </c>
      <c r="B20" s="289" t="s">
        <v>258</v>
      </c>
      <c r="C20" s="289" t="s">
        <v>240</v>
      </c>
      <c r="D20" s="291">
        <v>1.1284722222222221</v>
      </c>
      <c r="E20" s="290">
        <v>0.25625000000000003</v>
      </c>
    </row>
    <row r="21" spans="1:5" hidden="1" x14ac:dyDescent="0.25">
      <c r="A21" s="289">
        <v>20</v>
      </c>
      <c r="B21" s="289" t="s">
        <v>259</v>
      </c>
      <c r="C21" s="289" t="s">
        <v>246</v>
      </c>
      <c r="D21" s="291">
        <v>1.1284722222222221</v>
      </c>
      <c r="E21" s="290">
        <v>0.25625000000000003</v>
      </c>
    </row>
    <row r="22" spans="1:5" hidden="1" x14ac:dyDescent="0.25">
      <c r="A22" s="289">
        <v>21</v>
      </c>
      <c r="B22" s="289" t="s">
        <v>260</v>
      </c>
      <c r="C22" s="289" t="s">
        <v>253</v>
      </c>
      <c r="D22" s="291">
        <v>1.1333333333333333</v>
      </c>
      <c r="E22" s="290">
        <v>0.25694444444444448</v>
      </c>
    </row>
    <row r="23" spans="1:5" hidden="1" x14ac:dyDescent="0.25">
      <c r="A23" s="289">
        <v>22</v>
      </c>
      <c r="B23" s="289" t="s">
        <v>261</v>
      </c>
      <c r="C23" s="289" t="s">
        <v>262</v>
      </c>
      <c r="D23" s="291">
        <v>1.1430555555555555</v>
      </c>
      <c r="E23" s="290">
        <v>0.25972222222222224</v>
      </c>
    </row>
    <row r="24" spans="1:5" hidden="1" x14ac:dyDescent="0.25">
      <c r="A24" s="289">
        <v>23</v>
      </c>
      <c r="B24" s="289" t="s">
        <v>263</v>
      </c>
      <c r="C24" s="289" t="s">
        <v>240</v>
      </c>
      <c r="D24" s="291">
        <v>1.1444444444444444</v>
      </c>
      <c r="E24" s="290">
        <v>0.25972222222222224</v>
      </c>
    </row>
    <row r="25" spans="1:5" hidden="1" x14ac:dyDescent="0.25">
      <c r="A25" s="289">
        <v>24</v>
      </c>
      <c r="B25" s="289" t="s">
        <v>264</v>
      </c>
      <c r="C25" s="289" t="s">
        <v>257</v>
      </c>
      <c r="D25" s="291">
        <v>1.1500000000000001</v>
      </c>
      <c r="E25" s="290">
        <v>0.26111111111111113</v>
      </c>
    </row>
    <row r="26" spans="1:5" hidden="1" x14ac:dyDescent="0.25">
      <c r="A26" s="289">
        <v>25</v>
      </c>
      <c r="B26" s="289" t="s">
        <v>265</v>
      </c>
      <c r="C26" s="289" t="s">
        <v>238</v>
      </c>
      <c r="D26" s="291">
        <v>1.1555555555555557</v>
      </c>
      <c r="E26" s="290">
        <v>0.26250000000000001</v>
      </c>
    </row>
    <row r="27" spans="1:5" hidden="1" x14ac:dyDescent="0.25">
      <c r="A27" s="289">
        <v>26</v>
      </c>
      <c r="B27" s="289" t="s">
        <v>266</v>
      </c>
      <c r="C27" s="289" t="s">
        <v>257</v>
      </c>
      <c r="D27" s="291">
        <v>1.1569444444444443</v>
      </c>
      <c r="E27" s="290">
        <v>0.26250000000000001</v>
      </c>
    </row>
    <row r="28" spans="1:5" hidden="1" x14ac:dyDescent="0.25">
      <c r="A28" s="289">
        <v>27</v>
      </c>
      <c r="B28" s="289" t="s">
        <v>267</v>
      </c>
      <c r="C28" s="289" t="s">
        <v>253</v>
      </c>
      <c r="D28" s="291">
        <v>1.1597222222222221</v>
      </c>
      <c r="E28" s="290">
        <v>0.26319444444444445</v>
      </c>
    </row>
    <row r="29" spans="1:5" hidden="1" x14ac:dyDescent="0.25">
      <c r="A29" s="289">
        <v>28</v>
      </c>
      <c r="B29" s="289" t="s">
        <v>268</v>
      </c>
      <c r="C29" s="289" t="s">
        <v>269</v>
      </c>
      <c r="D29" s="291">
        <v>1.1624999999999999</v>
      </c>
      <c r="E29" s="290">
        <v>0.2638888888888889</v>
      </c>
    </row>
    <row r="30" spans="1:5" hidden="1" x14ac:dyDescent="0.25">
      <c r="A30" s="289">
        <v>29</v>
      </c>
      <c r="B30" s="289" t="s">
        <v>270</v>
      </c>
      <c r="C30" s="289" t="s">
        <v>238</v>
      </c>
      <c r="D30" s="291">
        <v>1.163888888888889</v>
      </c>
      <c r="E30" s="290">
        <v>0.2638888888888889</v>
      </c>
    </row>
    <row r="31" spans="1:5" hidden="1" x14ac:dyDescent="0.25">
      <c r="A31" s="289">
        <v>30</v>
      </c>
      <c r="B31" s="289" t="s">
        <v>271</v>
      </c>
      <c r="C31" s="289" t="s">
        <v>257</v>
      </c>
      <c r="D31" s="291">
        <v>1.163888888888889</v>
      </c>
      <c r="E31" s="290">
        <v>0.2638888888888889</v>
      </c>
    </row>
    <row r="32" spans="1:5" hidden="1" x14ac:dyDescent="0.25">
      <c r="A32" s="289">
        <v>31</v>
      </c>
      <c r="B32" s="289" t="s">
        <v>272</v>
      </c>
      <c r="C32" s="289" t="s">
        <v>273</v>
      </c>
      <c r="D32" s="291">
        <v>1.1659722222222222</v>
      </c>
      <c r="E32" s="290">
        <v>0.26458333333333334</v>
      </c>
    </row>
    <row r="33" spans="1:5" hidden="1" x14ac:dyDescent="0.25">
      <c r="A33" s="289">
        <v>32</v>
      </c>
      <c r="B33" s="289" t="s">
        <v>274</v>
      </c>
      <c r="C33" s="289" t="s">
        <v>238</v>
      </c>
      <c r="D33" s="291">
        <v>1.1666666666666667</v>
      </c>
      <c r="E33" s="290">
        <v>0.26458333333333334</v>
      </c>
    </row>
    <row r="34" spans="1:5" ht="28.5" hidden="1" x14ac:dyDescent="0.25">
      <c r="A34" s="289">
        <v>33</v>
      </c>
      <c r="B34" s="289" t="s">
        <v>275</v>
      </c>
      <c r="C34" s="289" t="s">
        <v>236</v>
      </c>
      <c r="D34" s="291">
        <v>1.1708333333333334</v>
      </c>
      <c r="E34" s="290">
        <v>0.26597222222222222</v>
      </c>
    </row>
    <row r="35" spans="1:5" hidden="1" x14ac:dyDescent="0.25">
      <c r="A35" s="289">
        <v>34</v>
      </c>
      <c r="B35" s="289" t="s">
        <v>276</v>
      </c>
      <c r="C35" s="289" t="s">
        <v>238</v>
      </c>
      <c r="D35" s="291">
        <v>1.1736111111111112</v>
      </c>
      <c r="E35" s="290">
        <v>0.26666666666666666</v>
      </c>
    </row>
    <row r="36" spans="1:5" hidden="1" x14ac:dyDescent="0.25">
      <c r="A36" s="289">
        <v>35</v>
      </c>
      <c r="B36" s="289" t="s">
        <v>277</v>
      </c>
      <c r="C36" s="289" t="s">
        <v>253</v>
      </c>
      <c r="D36" s="291">
        <v>1.175</v>
      </c>
      <c r="E36" s="290">
        <v>0.26666666666666666</v>
      </c>
    </row>
    <row r="37" spans="1:5" hidden="1" x14ac:dyDescent="0.25">
      <c r="A37" s="289">
        <v>36</v>
      </c>
      <c r="B37" s="289" t="s">
        <v>278</v>
      </c>
      <c r="C37" s="289" t="s">
        <v>246</v>
      </c>
      <c r="D37" s="291">
        <v>1.1763888888888889</v>
      </c>
      <c r="E37" s="290">
        <v>0.26666666666666666</v>
      </c>
    </row>
    <row r="38" spans="1:5" hidden="1" x14ac:dyDescent="0.25">
      <c r="A38" s="289">
        <v>37</v>
      </c>
      <c r="B38" s="289" t="s">
        <v>279</v>
      </c>
      <c r="C38" s="289" t="s">
        <v>234</v>
      </c>
      <c r="D38" s="291">
        <v>1.1777777777777778</v>
      </c>
      <c r="E38" s="290">
        <v>0.2673611111111111</v>
      </c>
    </row>
    <row r="39" spans="1:5" hidden="1" x14ac:dyDescent="0.25">
      <c r="A39" s="289">
        <v>38</v>
      </c>
      <c r="B39" s="289" t="s">
        <v>280</v>
      </c>
      <c r="C39" s="289" t="s">
        <v>253</v>
      </c>
      <c r="D39" s="291">
        <v>1.1812500000000001</v>
      </c>
      <c r="E39" s="290">
        <v>0.26805555555555555</v>
      </c>
    </row>
    <row r="40" spans="1:5" hidden="1" x14ac:dyDescent="0.25">
      <c r="A40" s="289">
        <v>39</v>
      </c>
      <c r="B40" s="289" t="s">
        <v>281</v>
      </c>
      <c r="C40" s="289" t="s">
        <v>273</v>
      </c>
      <c r="D40" s="291">
        <v>1.1840277777777779</v>
      </c>
      <c r="E40" s="290">
        <v>0.26874999999999999</v>
      </c>
    </row>
    <row r="41" spans="1:5" ht="28.5" hidden="1" x14ac:dyDescent="0.25">
      <c r="A41" s="289">
        <v>40</v>
      </c>
      <c r="B41" s="289" t="s">
        <v>282</v>
      </c>
      <c r="C41" s="289" t="s">
        <v>236</v>
      </c>
      <c r="D41" s="291">
        <v>1.1854166666666666</v>
      </c>
      <c r="E41" s="290">
        <v>0.26874999999999999</v>
      </c>
    </row>
    <row r="42" spans="1:5" x14ac:dyDescent="0.25">
      <c r="A42" s="289">
        <v>41</v>
      </c>
      <c r="B42" s="289" t="s">
        <v>283</v>
      </c>
      <c r="C42" s="289" t="s">
        <v>284</v>
      </c>
      <c r="D42" s="291">
        <v>1.1895833333333334</v>
      </c>
      <c r="E42" s="290">
        <v>0.27013888888888887</v>
      </c>
    </row>
    <row r="43" spans="1:5" hidden="1" x14ac:dyDescent="0.25">
      <c r="A43" s="289">
        <v>42</v>
      </c>
      <c r="B43" s="289" t="s">
        <v>285</v>
      </c>
      <c r="C43" s="289" t="s">
        <v>234</v>
      </c>
      <c r="D43" s="291">
        <v>1.1979166666666667</v>
      </c>
      <c r="E43" s="290">
        <v>0.2722222222222222</v>
      </c>
    </row>
    <row r="44" spans="1:5" ht="28.5" hidden="1" x14ac:dyDescent="0.25">
      <c r="A44" s="289">
        <v>43</v>
      </c>
      <c r="B44" s="289" t="s">
        <v>286</v>
      </c>
      <c r="C44" s="289" t="s">
        <v>236</v>
      </c>
      <c r="D44" s="291">
        <v>1.2</v>
      </c>
      <c r="E44" s="290">
        <v>0.2722222222222222</v>
      </c>
    </row>
    <row r="45" spans="1:5" hidden="1" x14ac:dyDescent="0.25">
      <c r="A45" s="289">
        <v>44</v>
      </c>
      <c r="B45" s="289" t="s">
        <v>287</v>
      </c>
      <c r="C45" s="289" t="s">
        <v>234</v>
      </c>
      <c r="D45" s="291">
        <v>1.2020833333333334</v>
      </c>
      <c r="E45" s="290">
        <v>0.27291666666666664</v>
      </c>
    </row>
    <row r="46" spans="1:5" hidden="1" x14ac:dyDescent="0.25">
      <c r="A46" s="289">
        <v>45</v>
      </c>
      <c r="B46" s="289" t="s">
        <v>288</v>
      </c>
      <c r="C46" s="289" t="s">
        <v>234</v>
      </c>
      <c r="D46" s="291">
        <v>1.2048611111111112</v>
      </c>
      <c r="E46" s="290">
        <v>0.27361111111111108</v>
      </c>
    </row>
    <row r="47" spans="1:5" hidden="1" x14ac:dyDescent="0.25">
      <c r="A47" s="289">
        <v>46</v>
      </c>
      <c r="B47" s="289" t="s">
        <v>289</v>
      </c>
      <c r="C47" s="289" t="s">
        <v>238</v>
      </c>
      <c r="D47" s="291">
        <v>1.2125000000000001</v>
      </c>
      <c r="E47" s="290">
        <v>0.27499999999999997</v>
      </c>
    </row>
    <row r="48" spans="1:5" hidden="1" x14ac:dyDescent="0.25">
      <c r="A48" s="289">
        <v>47</v>
      </c>
      <c r="B48" s="289" t="s">
        <v>290</v>
      </c>
      <c r="C48" s="289" t="s">
        <v>240</v>
      </c>
      <c r="D48" s="291">
        <v>1.2131944444444445</v>
      </c>
      <c r="E48" s="290">
        <v>0.27569444444444446</v>
      </c>
    </row>
    <row r="49" spans="1:5" hidden="1" x14ac:dyDescent="0.25">
      <c r="A49" s="289">
        <v>48</v>
      </c>
      <c r="B49" s="289" t="s">
        <v>291</v>
      </c>
      <c r="C49" s="289" t="s">
        <v>234</v>
      </c>
      <c r="D49" s="291">
        <v>1.2138888888888888</v>
      </c>
      <c r="E49" s="290">
        <v>0.27569444444444446</v>
      </c>
    </row>
    <row r="50" spans="1:5" hidden="1" x14ac:dyDescent="0.25">
      <c r="A50" s="289">
        <v>49</v>
      </c>
      <c r="B50" s="289" t="s">
        <v>292</v>
      </c>
      <c r="C50" s="289" t="s">
        <v>238</v>
      </c>
      <c r="D50" s="291">
        <v>1.2243055555555555</v>
      </c>
      <c r="E50" s="290">
        <v>0.27777777777777779</v>
      </c>
    </row>
    <row r="51" spans="1:5" hidden="1" x14ac:dyDescent="0.25">
      <c r="A51" s="289">
        <v>50</v>
      </c>
      <c r="B51" s="289" t="s">
        <v>293</v>
      </c>
      <c r="C51" s="289" t="s">
        <v>240</v>
      </c>
      <c r="D51" s="291">
        <v>1.2256944444444444</v>
      </c>
      <c r="E51" s="290">
        <v>0.27847222222222223</v>
      </c>
    </row>
    <row r="52" spans="1:5" hidden="1" x14ac:dyDescent="0.25">
      <c r="A52" s="289">
        <v>51</v>
      </c>
      <c r="B52" s="289" t="s">
        <v>294</v>
      </c>
      <c r="C52" s="289" t="s">
        <v>269</v>
      </c>
      <c r="D52" s="291">
        <v>1.2277777777777776</v>
      </c>
      <c r="E52" s="290">
        <v>0.27847222222222223</v>
      </c>
    </row>
    <row r="53" spans="1:5" hidden="1" x14ac:dyDescent="0.25">
      <c r="A53" s="289">
        <v>52</v>
      </c>
      <c r="B53" s="289" t="s">
        <v>295</v>
      </c>
      <c r="C53" s="289" t="s">
        <v>296</v>
      </c>
      <c r="D53" s="291">
        <v>1.2305555555555556</v>
      </c>
      <c r="E53" s="290">
        <v>0.27916666666666667</v>
      </c>
    </row>
    <row r="54" spans="1:5" hidden="1" x14ac:dyDescent="0.25">
      <c r="A54" s="289">
        <v>53</v>
      </c>
      <c r="B54" s="289" t="s">
        <v>297</v>
      </c>
      <c r="C54" s="289" t="s">
        <v>253</v>
      </c>
      <c r="D54" s="291">
        <v>1.2305555555555556</v>
      </c>
      <c r="E54" s="290">
        <v>0.27916666666666667</v>
      </c>
    </row>
    <row r="55" spans="1:5" hidden="1" x14ac:dyDescent="0.25">
      <c r="A55" s="289">
        <v>54</v>
      </c>
      <c r="B55" s="289" t="s">
        <v>298</v>
      </c>
      <c r="C55" s="289" t="s">
        <v>240</v>
      </c>
      <c r="D55" s="291">
        <v>1.2326388888888888</v>
      </c>
      <c r="E55" s="290">
        <v>0.27986111111111112</v>
      </c>
    </row>
    <row r="56" spans="1:5" hidden="1" x14ac:dyDescent="0.25">
      <c r="A56" s="289">
        <v>55</v>
      </c>
      <c r="B56" s="289" t="s">
        <v>299</v>
      </c>
      <c r="C56" s="289" t="s">
        <v>240</v>
      </c>
      <c r="D56" s="291">
        <v>1.2333333333333334</v>
      </c>
      <c r="E56" s="290">
        <v>0.27986111111111112</v>
      </c>
    </row>
    <row r="57" spans="1:5" x14ac:dyDescent="0.25">
      <c r="A57" s="289">
        <v>56</v>
      </c>
      <c r="B57" s="289" t="s">
        <v>300</v>
      </c>
      <c r="C57" s="289" t="s">
        <v>284</v>
      </c>
      <c r="D57" s="291">
        <v>1.2340277777777777</v>
      </c>
      <c r="E57" s="290">
        <v>0.27986111111111112</v>
      </c>
    </row>
    <row r="58" spans="1:5" hidden="1" x14ac:dyDescent="0.25">
      <c r="A58" s="289">
        <v>57</v>
      </c>
      <c r="B58" s="289" t="s">
        <v>301</v>
      </c>
      <c r="C58" s="289" t="s">
        <v>246</v>
      </c>
      <c r="D58" s="291">
        <v>1.2347222222222223</v>
      </c>
      <c r="E58" s="290">
        <v>0.28055555555555556</v>
      </c>
    </row>
    <row r="59" spans="1:5" hidden="1" x14ac:dyDescent="0.25">
      <c r="A59" s="289">
        <v>58</v>
      </c>
      <c r="B59" s="289" t="s">
        <v>302</v>
      </c>
      <c r="C59" s="289" t="s">
        <v>246</v>
      </c>
      <c r="D59" s="291">
        <v>1.2354166666666666</v>
      </c>
      <c r="E59" s="290">
        <v>0.28055555555555556</v>
      </c>
    </row>
    <row r="60" spans="1:5" hidden="1" x14ac:dyDescent="0.25">
      <c r="A60" s="289">
        <v>59</v>
      </c>
      <c r="B60" s="289" t="s">
        <v>303</v>
      </c>
      <c r="C60" s="289" t="s">
        <v>257</v>
      </c>
      <c r="D60" s="291">
        <v>1.2361111111111112</v>
      </c>
      <c r="E60" s="290">
        <v>0.28055555555555556</v>
      </c>
    </row>
    <row r="61" spans="1:5" hidden="1" x14ac:dyDescent="0.25">
      <c r="A61" s="289">
        <v>60</v>
      </c>
      <c r="B61" s="289" t="s">
        <v>304</v>
      </c>
      <c r="C61" s="289" t="s">
        <v>238</v>
      </c>
      <c r="D61" s="291">
        <v>1.2368055555555555</v>
      </c>
      <c r="E61" s="290">
        <v>0.28055555555555556</v>
      </c>
    </row>
    <row r="62" spans="1:5" ht="28.5" hidden="1" x14ac:dyDescent="0.25">
      <c r="A62" s="289">
        <v>61</v>
      </c>
      <c r="B62" s="289" t="s">
        <v>305</v>
      </c>
      <c r="C62" s="289" t="s">
        <v>253</v>
      </c>
      <c r="D62" s="291">
        <v>1.2388888888888889</v>
      </c>
      <c r="E62" s="290">
        <v>0.28125</v>
      </c>
    </row>
    <row r="63" spans="1:5" hidden="1" x14ac:dyDescent="0.25">
      <c r="A63" s="289">
        <v>62</v>
      </c>
      <c r="B63" s="289" t="s">
        <v>306</v>
      </c>
      <c r="C63" s="289" t="s">
        <v>240</v>
      </c>
      <c r="D63" s="291">
        <v>1.2409722222222224</v>
      </c>
      <c r="E63" s="290">
        <v>0.28194444444444444</v>
      </c>
    </row>
    <row r="64" spans="1:5" hidden="1" x14ac:dyDescent="0.25">
      <c r="A64" s="289">
        <v>63</v>
      </c>
      <c r="B64" s="289" t="s">
        <v>307</v>
      </c>
      <c r="C64" s="289" t="s">
        <v>257</v>
      </c>
      <c r="D64" s="291">
        <v>1.2416666666666667</v>
      </c>
      <c r="E64" s="290">
        <v>0.28194444444444444</v>
      </c>
    </row>
    <row r="65" spans="1:5" x14ac:dyDescent="0.25">
      <c r="A65" s="289">
        <v>64</v>
      </c>
      <c r="B65" s="289" t="s">
        <v>308</v>
      </c>
      <c r="C65" s="289" t="s">
        <v>284</v>
      </c>
      <c r="D65" s="291">
        <v>1.2465277777777779</v>
      </c>
      <c r="E65" s="290">
        <v>0.28263888888888888</v>
      </c>
    </row>
    <row r="66" spans="1:5" hidden="1" x14ac:dyDescent="0.25">
      <c r="A66" s="289">
        <v>65</v>
      </c>
      <c r="B66" s="289" t="s">
        <v>309</v>
      </c>
      <c r="C66" s="289" t="s">
        <v>253</v>
      </c>
      <c r="D66" s="291">
        <v>1.2493055555555557</v>
      </c>
      <c r="E66" s="290">
        <v>0.28333333333333333</v>
      </c>
    </row>
    <row r="67" spans="1:5" hidden="1" x14ac:dyDescent="0.25">
      <c r="A67" s="289">
        <v>66</v>
      </c>
      <c r="B67" s="289" t="s">
        <v>310</v>
      </c>
      <c r="C67" s="289" t="s">
        <v>240</v>
      </c>
      <c r="D67" s="291">
        <v>1.25</v>
      </c>
      <c r="E67" s="290">
        <v>0.28402777777777777</v>
      </c>
    </row>
    <row r="68" spans="1:5" ht="28.5" hidden="1" x14ac:dyDescent="0.25">
      <c r="A68" s="289">
        <v>67</v>
      </c>
      <c r="B68" s="289" t="s">
        <v>311</v>
      </c>
      <c r="C68" s="289" t="s">
        <v>236</v>
      </c>
      <c r="D68" s="291">
        <v>1.2569444444444444</v>
      </c>
      <c r="E68" s="290">
        <v>0.28541666666666665</v>
      </c>
    </row>
    <row r="69" spans="1:5" hidden="1" x14ac:dyDescent="0.25">
      <c r="A69" s="289">
        <v>68</v>
      </c>
      <c r="B69" s="289" t="s">
        <v>312</v>
      </c>
      <c r="C69" s="289" t="s">
        <v>234</v>
      </c>
      <c r="D69" s="291">
        <v>1.2618055555555556</v>
      </c>
      <c r="E69" s="290">
        <v>0.28611111111111115</v>
      </c>
    </row>
    <row r="70" spans="1:5" x14ac:dyDescent="0.25">
      <c r="A70" s="289">
        <v>69</v>
      </c>
      <c r="B70" s="289" t="s">
        <v>313</v>
      </c>
      <c r="C70" s="289" t="s">
        <v>284</v>
      </c>
      <c r="D70" s="291">
        <v>1.2680555555555555</v>
      </c>
      <c r="E70" s="290">
        <v>0.28750000000000003</v>
      </c>
    </row>
    <row r="71" spans="1:5" hidden="1" x14ac:dyDescent="0.25">
      <c r="A71" s="289">
        <v>70</v>
      </c>
      <c r="B71" s="289" t="s">
        <v>314</v>
      </c>
      <c r="C71" s="289" t="s">
        <v>262</v>
      </c>
      <c r="D71" s="291">
        <v>1.2701388888888889</v>
      </c>
      <c r="E71" s="290">
        <v>0.28819444444444448</v>
      </c>
    </row>
    <row r="72" spans="1:5" hidden="1" x14ac:dyDescent="0.25">
      <c r="A72" s="289">
        <v>71</v>
      </c>
      <c r="B72" s="289" t="s">
        <v>315</v>
      </c>
      <c r="C72" s="289" t="s">
        <v>296</v>
      </c>
      <c r="D72" s="291">
        <v>1.2708333333333333</v>
      </c>
      <c r="E72" s="290">
        <v>0.28819444444444448</v>
      </c>
    </row>
    <row r="73" spans="1:5" ht="28.5" hidden="1" x14ac:dyDescent="0.25">
      <c r="A73" s="289">
        <v>72</v>
      </c>
      <c r="B73" s="289" t="s">
        <v>316</v>
      </c>
      <c r="C73" s="289" t="s">
        <v>236</v>
      </c>
      <c r="D73" s="291">
        <v>1.2750000000000001</v>
      </c>
      <c r="E73" s="290">
        <v>0.28958333333333336</v>
      </c>
    </row>
    <row r="74" spans="1:5" hidden="1" x14ac:dyDescent="0.25">
      <c r="A74" s="289">
        <v>73</v>
      </c>
      <c r="B74" s="289" t="s">
        <v>317</v>
      </c>
      <c r="C74" s="289" t="s">
        <v>269</v>
      </c>
      <c r="D74" s="291">
        <v>1.2847222222222221</v>
      </c>
      <c r="E74" s="290">
        <v>0.29166666666666669</v>
      </c>
    </row>
    <row r="75" spans="1:5" hidden="1" x14ac:dyDescent="0.25">
      <c r="A75" s="289">
        <v>74</v>
      </c>
      <c r="B75" s="289" t="s">
        <v>318</v>
      </c>
      <c r="C75" s="289" t="s">
        <v>234</v>
      </c>
      <c r="D75" s="291">
        <v>1.2874999999999999</v>
      </c>
      <c r="E75" s="290">
        <v>0.29236111111111113</v>
      </c>
    </row>
    <row r="76" spans="1:5" hidden="1" x14ac:dyDescent="0.25">
      <c r="A76" s="289">
        <v>75</v>
      </c>
      <c r="B76" s="289" t="s">
        <v>319</v>
      </c>
      <c r="C76" s="289" t="s">
        <v>234</v>
      </c>
      <c r="D76" s="291">
        <v>1.288888888888889</v>
      </c>
      <c r="E76" s="290">
        <v>0.29236111111111113</v>
      </c>
    </row>
    <row r="77" spans="1:5" hidden="1" x14ac:dyDescent="0.25">
      <c r="A77" s="289">
        <v>76</v>
      </c>
      <c r="B77" s="289" t="s">
        <v>320</v>
      </c>
      <c r="C77" s="289" t="s">
        <v>240</v>
      </c>
      <c r="D77" s="291">
        <v>1.2895833333333333</v>
      </c>
      <c r="E77" s="290">
        <v>0.29305555555555557</v>
      </c>
    </row>
    <row r="78" spans="1:5" hidden="1" x14ac:dyDescent="0.25">
      <c r="A78" s="289">
        <v>77</v>
      </c>
      <c r="B78" s="289" t="s">
        <v>321</v>
      </c>
      <c r="C78" s="289" t="s">
        <v>246</v>
      </c>
      <c r="D78" s="291">
        <v>1.2902777777777776</v>
      </c>
      <c r="E78" s="290">
        <v>0.29305555555555557</v>
      </c>
    </row>
    <row r="79" spans="1:5" ht="28.5" hidden="1" x14ac:dyDescent="0.25">
      <c r="A79" s="289">
        <v>78</v>
      </c>
      <c r="B79" s="289" t="s">
        <v>322</v>
      </c>
      <c r="C79" s="289" t="s">
        <v>236</v>
      </c>
      <c r="D79" s="291">
        <v>1.2916666666666667</v>
      </c>
      <c r="E79" s="290">
        <v>0.29305555555555557</v>
      </c>
    </row>
    <row r="80" spans="1:5" hidden="1" x14ac:dyDescent="0.25">
      <c r="A80" s="289">
        <v>79</v>
      </c>
      <c r="B80" s="289" t="s">
        <v>323</v>
      </c>
      <c r="C80" s="289" t="s">
        <v>253</v>
      </c>
      <c r="D80" s="291">
        <v>1.3</v>
      </c>
      <c r="E80" s="290">
        <v>0.2951388888888889</v>
      </c>
    </row>
    <row r="81" spans="1:5" hidden="1" x14ac:dyDescent="0.25">
      <c r="A81" s="289">
        <v>80</v>
      </c>
      <c r="B81" s="289" t="s">
        <v>324</v>
      </c>
      <c r="C81" s="289" t="s">
        <v>234</v>
      </c>
      <c r="D81" s="291">
        <v>1.3006944444444444</v>
      </c>
      <c r="E81" s="290">
        <v>0.2951388888888889</v>
      </c>
    </row>
    <row r="82" spans="1:5" hidden="1" x14ac:dyDescent="0.25">
      <c r="A82" s="289">
        <v>81</v>
      </c>
      <c r="B82" s="289" t="s">
        <v>325</v>
      </c>
      <c r="C82" s="289" t="s">
        <v>246</v>
      </c>
      <c r="D82" s="291">
        <v>1.3013888888888889</v>
      </c>
      <c r="E82" s="290">
        <v>0.2951388888888889</v>
      </c>
    </row>
    <row r="83" spans="1:5" hidden="1" x14ac:dyDescent="0.25">
      <c r="A83" s="289">
        <v>82</v>
      </c>
      <c r="B83" s="289" t="s">
        <v>326</v>
      </c>
      <c r="C83" s="289" t="s">
        <v>269</v>
      </c>
      <c r="D83" s="291">
        <v>1.3034722222222224</v>
      </c>
      <c r="E83" s="290">
        <v>0.29583333333333334</v>
      </c>
    </row>
    <row r="84" spans="1:5" hidden="1" x14ac:dyDescent="0.25">
      <c r="A84" s="289">
        <v>83</v>
      </c>
      <c r="B84" s="289" t="s">
        <v>327</v>
      </c>
      <c r="C84" s="289" t="s">
        <v>234</v>
      </c>
      <c r="D84" s="291">
        <v>1.3041666666666667</v>
      </c>
      <c r="E84" s="290">
        <v>0.29583333333333334</v>
      </c>
    </row>
    <row r="85" spans="1:5" x14ac:dyDescent="0.25">
      <c r="A85" s="289">
        <v>84</v>
      </c>
      <c r="B85" s="289" t="s">
        <v>328</v>
      </c>
      <c r="C85" s="289" t="s">
        <v>284</v>
      </c>
      <c r="D85" s="291">
        <v>1.3055555555555556</v>
      </c>
      <c r="E85" s="290">
        <v>0.29652777777777778</v>
      </c>
    </row>
    <row r="86" spans="1:5" hidden="1" x14ac:dyDescent="0.25">
      <c r="A86" s="289">
        <v>85</v>
      </c>
      <c r="B86" s="289" t="s">
        <v>329</v>
      </c>
      <c r="C86" s="289" t="s">
        <v>269</v>
      </c>
      <c r="D86" s="291">
        <v>1.3055555555555556</v>
      </c>
      <c r="E86" s="290">
        <v>0.29652777777777778</v>
      </c>
    </row>
    <row r="87" spans="1:5" hidden="1" x14ac:dyDescent="0.25">
      <c r="A87" s="289">
        <v>86</v>
      </c>
      <c r="B87" s="289" t="s">
        <v>330</v>
      </c>
      <c r="C87" s="289" t="s">
        <v>262</v>
      </c>
      <c r="D87" s="291">
        <v>1.3076388888888888</v>
      </c>
      <c r="E87" s="290">
        <v>0.29652777777777778</v>
      </c>
    </row>
    <row r="88" spans="1:5" ht="28.5" hidden="1" x14ac:dyDescent="0.25">
      <c r="A88" s="289">
        <v>87</v>
      </c>
      <c r="B88" s="289" t="s">
        <v>331</v>
      </c>
      <c r="C88" s="289" t="s">
        <v>236</v>
      </c>
      <c r="D88" s="291">
        <v>1.3097222222222222</v>
      </c>
      <c r="E88" s="290">
        <v>0.29722222222222222</v>
      </c>
    </row>
    <row r="89" spans="1:5" hidden="1" x14ac:dyDescent="0.25">
      <c r="A89" s="289">
        <v>88</v>
      </c>
      <c r="B89" s="289" t="s">
        <v>332</v>
      </c>
      <c r="C89" s="289" t="s">
        <v>262</v>
      </c>
      <c r="D89" s="291">
        <v>1.3138888888888889</v>
      </c>
      <c r="E89" s="290">
        <v>0.29791666666666666</v>
      </c>
    </row>
    <row r="90" spans="1:5" x14ac:dyDescent="0.25">
      <c r="A90" s="289">
        <v>89</v>
      </c>
      <c r="B90" s="289" t="s">
        <v>333</v>
      </c>
      <c r="C90" s="289" t="s">
        <v>284</v>
      </c>
      <c r="D90" s="291">
        <v>1.3152777777777778</v>
      </c>
      <c r="E90" s="290">
        <v>0.2986111111111111</v>
      </c>
    </row>
    <row r="91" spans="1:5" hidden="1" x14ac:dyDescent="0.25">
      <c r="A91" s="289">
        <v>90</v>
      </c>
      <c r="B91" s="289" t="s">
        <v>334</v>
      </c>
      <c r="C91" s="289" t="s">
        <v>246</v>
      </c>
      <c r="D91" s="291">
        <v>1.3180555555555555</v>
      </c>
      <c r="E91" s="290">
        <v>0.29930555555555555</v>
      </c>
    </row>
    <row r="92" spans="1:5" hidden="1" x14ac:dyDescent="0.25">
      <c r="A92" s="289">
        <v>91</v>
      </c>
      <c r="B92" s="289" t="s">
        <v>335</v>
      </c>
      <c r="C92" s="289" t="s">
        <v>269</v>
      </c>
      <c r="D92" s="291">
        <v>1.320138888888889</v>
      </c>
      <c r="E92" s="290">
        <v>0.3</v>
      </c>
    </row>
    <row r="93" spans="1:5" x14ac:dyDescent="0.25">
      <c r="A93" s="289">
        <v>92</v>
      </c>
      <c r="B93" s="289" t="s">
        <v>336</v>
      </c>
      <c r="C93" s="289" t="s">
        <v>284</v>
      </c>
      <c r="D93" s="291">
        <v>1.3222222222222222</v>
      </c>
      <c r="E93" s="290">
        <v>0.3</v>
      </c>
    </row>
    <row r="94" spans="1:5" ht="28.5" hidden="1" x14ac:dyDescent="0.25">
      <c r="A94" s="289">
        <v>93</v>
      </c>
      <c r="B94" s="289" t="s">
        <v>337</v>
      </c>
      <c r="C94" s="289" t="s">
        <v>236</v>
      </c>
      <c r="D94" s="291">
        <v>1.3243055555555556</v>
      </c>
      <c r="E94" s="290">
        <v>0.30069444444444443</v>
      </c>
    </row>
    <row r="95" spans="1:5" ht="28.5" hidden="1" x14ac:dyDescent="0.25">
      <c r="A95" s="289">
        <v>94</v>
      </c>
      <c r="B95" s="289" t="s">
        <v>338</v>
      </c>
      <c r="C95" s="289" t="s">
        <v>234</v>
      </c>
      <c r="D95" s="291">
        <v>1.325</v>
      </c>
      <c r="E95" s="290">
        <v>0.30069444444444443</v>
      </c>
    </row>
    <row r="96" spans="1:5" ht="28.5" hidden="1" x14ac:dyDescent="0.25">
      <c r="A96" s="289">
        <v>95</v>
      </c>
      <c r="B96" s="289" t="s">
        <v>339</v>
      </c>
      <c r="C96" s="289" t="s">
        <v>273</v>
      </c>
      <c r="D96" s="291">
        <v>1.3270833333333334</v>
      </c>
      <c r="E96" s="290">
        <v>0.30138888888888887</v>
      </c>
    </row>
    <row r="97" spans="1:5" hidden="1" x14ac:dyDescent="0.25">
      <c r="A97" s="289">
        <v>96</v>
      </c>
      <c r="B97" s="289" t="s">
        <v>340</v>
      </c>
      <c r="C97" s="289" t="s">
        <v>246</v>
      </c>
      <c r="D97" s="291">
        <v>1.3298611111111112</v>
      </c>
      <c r="E97" s="290">
        <v>0.30208333333333331</v>
      </c>
    </row>
    <row r="98" spans="1:5" ht="28.5" hidden="1" x14ac:dyDescent="0.25">
      <c r="A98" s="289">
        <v>97</v>
      </c>
      <c r="B98" s="289" t="s">
        <v>341</v>
      </c>
      <c r="C98" s="289" t="s">
        <v>253</v>
      </c>
      <c r="D98" s="291">
        <v>1.3298611111111112</v>
      </c>
      <c r="E98" s="290">
        <v>0.30208333333333331</v>
      </c>
    </row>
    <row r="99" spans="1:5" hidden="1" x14ac:dyDescent="0.25">
      <c r="A99" s="289">
        <v>98</v>
      </c>
      <c r="B99" s="289" t="s">
        <v>342</v>
      </c>
      <c r="C99" s="289" t="s">
        <v>269</v>
      </c>
      <c r="D99" s="291">
        <v>1.33125</v>
      </c>
      <c r="E99" s="290">
        <v>0.30208333333333331</v>
      </c>
    </row>
    <row r="100" spans="1:5" hidden="1" x14ac:dyDescent="0.25">
      <c r="A100" s="289">
        <v>99</v>
      </c>
      <c r="B100" s="289" t="s">
        <v>343</v>
      </c>
      <c r="C100" s="289" t="s">
        <v>262</v>
      </c>
      <c r="D100" s="291">
        <v>1.33125</v>
      </c>
      <c r="E100" s="290">
        <v>0.30208333333333331</v>
      </c>
    </row>
    <row r="101" spans="1:5" hidden="1" x14ac:dyDescent="0.25">
      <c r="A101" s="289">
        <v>100</v>
      </c>
      <c r="B101" s="289" t="s">
        <v>344</v>
      </c>
      <c r="C101" s="289" t="s">
        <v>234</v>
      </c>
      <c r="D101" s="291">
        <v>1.3333333333333333</v>
      </c>
      <c r="E101" s="290">
        <v>0.30277777777777776</v>
      </c>
    </row>
    <row r="102" spans="1:5" x14ac:dyDescent="0.25">
      <c r="A102" s="289">
        <v>101</v>
      </c>
      <c r="B102" s="289" t="s">
        <v>345</v>
      </c>
      <c r="C102" s="289" t="s">
        <v>284</v>
      </c>
      <c r="D102" s="291">
        <v>1.3333333333333333</v>
      </c>
      <c r="E102" s="290">
        <v>0.30277777777777776</v>
      </c>
    </row>
    <row r="103" spans="1:5" hidden="1" x14ac:dyDescent="0.25">
      <c r="A103" s="289">
        <v>102</v>
      </c>
      <c r="B103" s="289" t="s">
        <v>346</v>
      </c>
      <c r="C103" s="289" t="s">
        <v>246</v>
      </c>
      <c r="D103" s="291">
        <v>1.3333333333333333</v>
      </c>
      <c r="E103" s="290">
        <v>0.30277777777777776</v>
      </c>
    </row>
    <row r="104" spans="1:5" hidden="1" x14ac:dyDescent="0.25">
      <c r="A104" s="289">
        <v>103</v>
      </c>
      <c r="B104" s="289" t="s">
        <v>347</v>
      </c>
      <c r="C104" s="289" t="s">
        <v>246</v>
      </c>
      <c r="D104" s="291">
        <v>1.3333333333333333</v>
      </c>
      <c r="E104" s="290">
        <v>0.30277777777777776</v>
      </c>
    </row>
    <row r="105" spans="1:5" hidden="1" x14ac:dyDescent="0.25">
      <c r="A105" s="289">
        <v>104</v>
      </c>
      <c r="B105" s="289" t="s">
        <v>348</v>
      </c>
      <c r="C105" s="289" t="s">
        <v>253</v>
      </c>
      <c r="D105" s="291">
        <v>1.3340277777777778</v>
      </c>
      <c r="E105" s="290">
        <v>0.30277777777777776</v>
      </c>
    </row>
    <row r="106" spans="1:5" hidden="1" x14ac:dyDescent="0.25">
      <c r="A106" s="289">
        <v>105</v>
      </c>
      <c r="B106" s="289" t="s">
        <v>349</v>
      </c>
      <c r="C106" s="289" t="s">
        <v>238</v>
      </c>
      <c r="D106" s="291">
        <v>1.3347222222222221</v>
      </c>
      <c r="E106" s="290">
        <v>0.30277777777777776</v>
      </c>
    </row>
    <row r="107" spans="1:5" hidden="1" x14ac:dyDescent="0.25">
      <c r="A107" s="289">
        <v>106</v>
      </c>
      <c r="B107" s="289" t="s">
        <v>350</v>
      </c>
      <c r="C107" s="289" t="s">
        <v>296</v>
      </c>
      <c r="D107" s="291">
        <v>1.3368055555555556</v>
      </c>
      <c r="E107" s="290">
        <v>0.3034722222222222</v>
      </c>
    </row>
    <row r="108" spans="1:5" hidden="1" x14ac:dyDescent="0.25">
      <c r="A108" s="289">
        <v>107</v>
      </c>
      <c r="B108" s="289" t="s">
        <v>351</v>
      </c>
      <c r="C108" s="289" t="s">
        <v>269</v>
      </c>
      <c r="D108" s="291">
        <v>1.3381944444444445</v>
      </c>
      <c r="E108" s="290">
        <v>0.3034722222222222</v>
      </c>
    </row>
    <row r="109" spans="1:5" hidden="1" x14ac:dyDescent="0.25">
      <c r="A109" s="289">
        <v>108</v>
      </c>
      <c r="B109" s="289" t="s">
        <v>352</v>
      </c>
      <c r="C109" s="289" t="s">
        <v>240</v>
      </c>
      <c r="D109" s="291">
        <v>1.3416666666666668</v>
      </c>
      <c r="E109" s="290">
        <v>0.30486111111111108</v>
      </c>
    </row>
    <row r="110" spans="1:5" hidden="1" x14ac:dyDescent="0.25">
      <c r="A110" s="289">
        <v>109</v>
      </c>
      <c r="B110" s="289" t="s">
        <v>353</v>
      </c>
      <c r="C110" s="289" t="s">
        <v>262</v>
      </c>
      <c r="D110" s="291">
        <v>1.3451388888888889</v>
      </c>
      <c r="E110" s="290">
        <v>0.30555555555555552</v>
      </c>
    </row>
    <row r="111" spans="1:5" hidden="1" x14ac:dyDescent="0.25">
      <c r="A111" s="289">
        <v>110</v>
      </c>
      <c r="B111" s="289" t="s">
        <v>354</v>
      </c>
      <c r="C111" s="289" t="s">
        <v>234</v>
      </c>
      <c r="D111" s="291">
        <v>1.3458333333333332</v>
      </c>
      <c r="E111" s="290">
        <v>0.30555555555555552</v>
      </c>
    </row>
    <row r="112" spans="1:5" ht="28.5" hidden="1" x14ac:dyDescent="0.25">
      <c r="A112" s="289">
        <v>111</v>
      </c>
      <c r="B112" s="289" t="s">
        <v>355</v>
      </c>
      <c r="C112" s="289" t="s">
        <v>246</v>
      </c>
      <c r="D112" s="291">
        <v>1.346527777777778</v>
      </c>
      <c r="E112" s="290">
        <v>0.30555555555555552</v>
      </c>
    </row>
    <row r="113" spans="1:5" hidden="1" x14ac:dyDescent="0.25">
      <c r="A113" s="289">
        <v>112</v>
      </c>
      <c r="B113" s="289" t="s">
        <v>356</v>
      </c>
      <c r="C113" s="289" t="s">
        <v>234</v>
      </c>
      <c r="D113" s="291">
        <v>1.3472222222222223</v>
      </c>
      <c r="E113" s="290">
        <v>0.30555555555555552</v>
      </c>
    </row>
    <row r="114" spans="1:5" hidden="1" x14ac:dyDescent="0.25">
      <c r="A114" s="289">
        <v>113</v>
      </c>
      <c r="B114" s="289" t="s">
        <v>357</v>
      </c>
      <c r="C114" s="289" t="s">
        <v>269</v>
      </c>
      <c r="D114" s="291">
        <v>1.3499999999999999</v>
      </c>
      <c r="E114" s="290">
        <v>0.30624999999999997</v>
      </c>
    </row>
    <row r="115" spans="1:5" hidden="1" x14ac:dyDescent="0.25">
      <c r="A115" s="289">
        <v>114</v>
      </c>
      <c r="B115" s="289" t="s">
        <v>358</v>
      </c>
      <c r="C115" s="289" t="s">
        <v>296</v>
      </c>
      <c r="D115" s="291">
        <v>1.3506944444444444</v>
      </c>
      <c r="E115" s="290">
        <v>0.30694444444444441</v>
      </c>
    </row>
    <row r="116" spans="1:5" hidden="1" x14ac:dyDescent="0.25">
      <c r="A116" s="289">
        <v>115</v>
      </c>
      <c r="B116" s="289" t="s">
        <v>359</v>
      </c>
      <c r="C116" s="289" t="s">
        <v>269</v>
      </c>
      <c r="D116" s="291">
        <v>1.3527777777777779</v>
      </c>
      <c r="E116" s="290">
        <v>0.30694444444444441</v>
      </c>
    </row>
    <row r="117" spans="1:5" ht="28.5" hidden="1" x14ac:dyDescent="0.25">
      <c r="A117" s="289">
        <v>116</v>
      </c>
      <c r="B117" s="289" t="s">
        <v>360</v>
      </c>
      <c r="C117" s="289" t="s">
        <v>246</v>
      </c>
      <c r="D117" s="291">
        <v>1.3527777777777779</v>
      </c>
      <c r="E117" s="290">
        <v>0.30694444444444441</v>
      </c>
    </row>
    <row r="118" spans="1:5" ht="28.5" hidden="1" x14ac:dyDescent="0.25">
      <c r="A118" s="289">
        <v>117</v>
      </c>
      <c r="B118" s="289" t="s">
        <v>361</v>
      </c>
      <c r="C118" s="289" t="s">
        <v>236</v>
      </c>
      <c r="D118" s="291">
        <v>1.3555555555555554</v>
      </c>
      <c r="E118" s="290">
        <v>0.30763888888888891</v>
      </c>
    </row>
    <row r="119" spans="1:5" hidden="1" x14ac:dyDescent="0.25">
      <c r="A119" s="289">
        <v>118</v>
      </c>
      <c r="B119" s="289" t="s">
        <v>362</v>
      </c>
      <c r="C119" s="289" t="s">
        <v>273</v>
      </c>
      <c r="D119" s="291">
        <v>1.3569444444444445</v>
      </c>
      <c r="E119" s="290">
        <v>0.30833333333333335</v>
      </c>
    </row>
    <row r="120" spans="1:5" hidden="1" x14ac:dyDescent="0.25">
      <c r="A120" s="289">
        <v>119</v>
      </c>
      <c r="B120" s="289" t="s">
        <v>363</v>
      </c>
      <c r="C120" s="289" t="s">
        <v>262</v>
      </c>
      <c r="D120" s="291">
        <v>1.3638888888888889</v>
      </c>
      <c r="E120" s="290">
        <v>0.30972222222222223</v>
      </c>
    </row>
    <row r="121" spans="1:5" ht="28.5" hidden="1" x14ac:dyDescent="0.25">
      <c r="A121" s="289">
        <v>120</v>
      </c>
      <c r="B121" s="289" t="s">
        <v>364</v>
      </c>
      <c r="C121" s="289" t="s">
        <v>236</v>
      </c>
      <c r="D121" s="291">
        <v>1.3652777777777778</v>
      </c>
      <c r="E121" s="290">
        <v>0.30972222222222223</v>
      </c>
    </row>
    <row r="122" spans="1:5" hidden="1" x14ac:dyDescent="0.25">
      <c r="A122" s="289">
        <v>121</v>
      </c>
      <c r="B122" s="289" t="s">
        <v>365</v>
      </c>
      <c r="C122" s="289" t="s">
        <v>238</v>
      </c>
      <c r="D122" s="291">
        <v>1.3659722222222221</v>
      </c>
      <c r="E122" s="290">
        <v>0.31041666666666667</v>
      </c>
    </row>
    <row r="123" spans="1:5" hidden="1" x14ac:dyDescent="0.25">
      <c r="A123" s="289">
        <v>122</v>
      </c>
      <c r="B123" s="289" t="s">
        <v>366</v>
      </c>
      <c r="C123" s="289" t="s">
        <v>257</v>
      </c>
      <c r="D123" s="291">
        <v>1.3666666666666665</v>
      </c>
      <c r="E123" s="290">
        <v>0.31041666666666667</v>
      </c>
    </row>
    <row r="124" spans="1:5" x14ac:dyDescent="0.25">
      <c r="A124" s="289">
        <v>123</v>
      </c>
      <c r="B124" s="289" t="s">
        <v>367</v>
      </c>
      <c r="C124" s="289" t="s">
        <v>284</v>
      </c>
      <c r="D124" s="291">
        <v>1.3673611111111112</v>
      </c>
      <c r="E124" s="290">
        <v>0.31041666666666667</v>
      </c>
    </row>
    <row r="125" spans="1:5" hidden="1" x14ac:dyDescent="0.25">
      <c r="A125" s="289">
        <v>124</v>
      </c>
      <c r="B125" s="289" t="s">
        <v>368</v>
      </c>
      <c r="C125" s="289" t="s">
        <v>234</v>
      </c>
      <c r="D125" s="291">
        <v>1.3708333333333333</v>
      </c>
      <c r="E125" s="290">
        <v>0.31111111111111112</v>
      </c>
    </row>
    <row r="126" spans="1:5" hidden="1" x14ac:dyDescent="0.25">
      <c r="A126" s="289">
        <v>125</v>
      </c>
      <c r="B126" s="289" t="s">
        <v>369</v>
      </c>
      <c r="C126" s="289" t="s">
        <v>240</v>
      </c>
      <c r="D126" s="291">
        <v>1.3715277777777777</v>
      </c>
      <c r="E126" s="290">
        <v>0.31111111111111112</v>
      </c>
    </row>
    <row r="127" spans="1:5" hidden="1" x14ac:dyDescent="0.25">
      <c r="A127" s="289">
        <v>126</v>
      </c>
      <c r="B127" s="289" t="s">
        <v>370</v>
      </c>
      <c r="C127" s="289" t="s">
        <v>246</v>
      </c>
      <c r="D127" s="291">
        <v>1.3729166666666668</v>
      </c>
      <c r="E127" s="290">
        <v>0.31180555555555556</v>
      </c>
    </row>
    <row r="128" spans="1:5" hidden="1" x14ac:dyDescent="0.25">
      <c r="A128" s="289">
        <v>127</v>
      </c>
      <c r="B128" s="289" t="s">
        <v>371</v>
      </c>
      <c r="C128" s="289" t="s">
        <v>253</v>
      </c>
      <c r="D128" s="291">
        <v>1.375</v>
      </c>
      <c r="E128" s="290">
        <v>0.31180555555555556</v>
      </c>
    </row>
    <row r="129" spans="1:5" hidden="1" x14ac:dyDescent="0.25">
      <c r="A129" s="289">
        <v>128</v>
      </c>
      <c r="B129" s="289" t="s">
        <v>372</v>
      </c>
      <c r="C129" s="289" t="s">
        <v>269</v>
      </c>
      <c r="D129" s="291">
        <v>1.3791666666666667</v>
      </c>
      <c r="E129" s="290">
        <v>0.31319444444444444</v>
      </c>
    </row>
    <row r="130" spans="1:5" hidden="1" x14ac:dyDescent="0.25">
      <c r="A130" s="289">
        <v>129</v>
      </c>
      <c r="B130" s="289" t="s">
        <v>373</v>
      </c>
      <c r="C130" s="289" t="s">
        <v>262</v>
      </c>
      <c r="D130" s="291">
        <v>1.3819444444444444</v>
      </c>
      <c r="E130" s="290">
        <v>0.31388888888888888</v>
      </c>
    </row>
    <row r="131" spans="1:5" hidden="1" x14ac:dyDescent="0.25">
      <c r="A131" s="289">
        <v>130</v>
      </c>
      <c r="B131" s="289" t="s">
        <v>374</v>
      </c>
      <c r="C131" s="289" t="s">
        <v>234</v>
      </c>
      <c r="D131" s="291">
        <v>1.3833333333333335</v>
      </c>
      <c r="E131" s="290">
        <v>0.31388888888888888</v>
      </c>
    </row>
    <row r="132" spans="1:5" ht="28.5" hidden="1" x14ac:dyDescent="0.25">
      <c r="A132" s="289">
        <v>131</v>
      </c>
      <c r="B132" s="289" t="s">
        <v>375</v>
      </c>
      <c r="C132" s="289" t="s">
        <v>246</v>
      </c>
      <c r="D132" s="291">
        <v>1.3861111111111111</v>
      </c>
      <c r="E132" s="290">
        <v>0.31458333333333333</v>
      </c>
    </row>
    <row r="133" spans="1:5" hidden="1" x14ac:dyDescent="0.25">
      <c r="A133" s="289">
        <v>132</v>
      </c>
      <c r="B133" s="289" t="s">
        <v>376</v>
      </c>
      <c r="C133" s="289" t="s">
        <v>246</v>
      </c>
      <c r="D133" s="291">
        <v>1.3868055555555554</v>
      </c>
      <c r="E133" s="290">
        <v>0.31458333333333333</v>
      </c>
    </row>
    <row r="134" spans="1:5" ht="28.5" hidden="1" x14ac:dyDescent="0.25">
      <c r="A134" s="289">
        <v>133</v>
      </c>
      <c r="B134" s="289" t="s">
        <v>377</v>
      </c>
      <c r="C134" s="289" t="s">
        <v>236</v>
      </c>
      <c r="D134" s="291">
        <v>1.3875</v>
      </c>
      <c r="E134" s="290">
        <v>0.31527777777777777</v>
      </c>
    </row>
    <row r="135" spans="1:5" hidden="1" x14ac:dyDescent="0.25">
      <c r="A135" s="289">
        <v>134</v>
      </c>
      <c r="B135" s="289" t="s">
        <v>378</v>
      </c>
      <c r="C135" s="289" t="s">
        <v>296</v>
      </c>
      <c r="D135" s="291">
        <v>1.3888888888888891</v>
      </c>
      <c r="E135" s="290">
        <v>0.31527777777777777</v>
      </c>
    </row>
    <row r="136" spans="1:5" hidden="1" x14ac:dyDescent="0.25">
      <c r="A136" s="289">
        <v>135</v>
      </c>
      <c r="B136" s="289" t="s">
        <v>379</v>
      </c>
      <c r="C136" s="289" t="s">
        <v>253</v>
      </c>
      <c r="D136" s="291">
        <v>1.3902777777777777</v>
      </c>
      <c r="E136" s="290">
        <v>0.31527777777777777</v>
      </c>
    </row>
    <row r="137" spans="1:5" hidden="1" x14ac:dyDescent="0.25">
      <c r="A137" s="289">
        <v>136</v>
      </c>
      <c r="B137" s="289" t="s">
        <v>380</v>
      </c>
      <c r="C137" s="289" t="s">
        <v>269</v>
      </c>
      <c r="D137" s="291">
        <v>1.3916666666666666</v>
      </c>
      <c r="E137" s="290">
        <v>0.31597222222222221</v>
      </c>
    </row>
    <row r="138" spans="1:5" hidden="1" x14ac:dyDescent="0.25">
      <c r="A138" s="289">
        <v>137</v>
      </c>
      <c r="B138" s="289" t="s">
        <v>381</v>
      </c>
      <c r="C138" s="289" t="s">
        <v>238</v>
      </c>
      <c r="D138" s="291">
        <v>1.3930555555555555</v>
      </c>
      <c r="E138" s="290">
        <v>0.31597222222222221</v>
      </c>
    </row>
    <row r="139" spans="1:5" hidden="1" x14ac:dyDescent="0.25">
      <c r="A139" s="289">
        <v>138</v>
      </c>
      <c r="B139" s="289" t="s">
        <v>382</v>
      </c>
      <c r="C139" s="289" t="s">
        <v>246</v>
      </c>
      <c r="D139" s="291">
        <v>1.3951388888888889</v>
      </c>
      <c r="E139" s="290">
        <v>0.31666666666666665</v>
      </c>
    </row>
    <row r="140" spans="1:5" hidden="1" x14ac:dyDescent="0.25">
      <c r="A140" s="289">
        <v>139</v>
      </c>
      <c r="B140" s="289" t="s">
        <v>383</v>
      </c>
      <c r="C140" s="289" t="s">
        <v>257</v>
      </c>
      <c r="D140" s="291">
        <v>1.3958333333333333</v>
      </c>
      <c r="E140" s="290">
        <v>0.31666666666666665</v>
      </c>
    </row>
    <row r="141" spans="1:5" hidden="1" x14ac:dyDescent="0.25">
      <c r="A141" s="289">
        <v>140</v>
      </c>
      <c r="B141" s="289" t="s">
        <v>384</v>
      </c>
      <c r="C141" s="289" t="s">
        <v>246</v>
      </c>
      <c r="D141" s="291">
        <v>1.3979166666666665</v>
      </c>
      <c r="E141" s="290">
        <v>0.31736111111111115</v>
      </c>
    </row>
    <row r="142" spans="1:5" hidden="1" x14ac:dyDescent="0.25">
      <c r="A142" s="289">
        <v>141</v>
      </c>
      <c r="B142" s="289" t="s">
        <v>385</v>
      </c>
      <c r="C142" s="289" t="s">
        <v>253</v>
      </c>
      <c r="D142" s="291">
        <v>1.4000000000000001</v>
      </c>
      <c r="E142" s="290">
        <v>0.31805555555555554</v>
      </c>
    </row>
    <row r="143" spans="1:5" hidden="1" x14ac:dyDescent="0.25">
      <c r="A143" s="289">
        <v>142</v>
      </c>
      <c r="B143" s="289" t="s">
        <v>386</v>
      </c>
      <c r="C143" s="289" t="s">
        <v>246</v>
      </c>
      <c r="D143" s="291">
        <v>1.403472222222222</v>
      </c>
      <c r="E143" s="290">
        <v>0.31875000000000003</v>
      </c>
    </row>
    <row r="144" spans="1:5" hidden="1" x14ac:dyDescent="0.25">
      <c r="A144" s="289">
        <v>143</v>
      </c>
      <c r="B144" s="289" t="s">
        <v>387</v>
      </c>
      <c r="C144" s="289" t="s">
        <v>257</v>
      </c>
      <c r="D144" s="291">
        <v>1.4041666666666668</v>
      </c>
      <c r="E144" s="290">
        <v>0.31875000000000003</v>
      </c>
    </row>
    <row r="145" spans="1:5" hidden="1" x14ac:dyDescent="0.25">
      <c r="A145" s="289">
        <v>144</v>
      </c>
      <c r="B145" s="289" t="s">
        <v>388</v>
      </c>
      <c r="C145" s="289" t="s">
        <v>257</v>
      </c>
      <c r="D145" s="291">
        <v>1.4111111111111112</v>
      </c>
      <c r="E145" s="290">
        <v>0.32013888888888892</v>
      </c>
    </row>
    <row r="146" spans="1:5" hidden="1" x14ac:dyDescent="0.25">
      <c r="A146" s="289">
        <v>145</v>
      </c>
      <c r="B146" s="289" t="s">
        <v>389</v>
      </c>
      <c r="C146" s="289" t="s">
        <v>269</v>
      </c>
      <c r="D146" s="291">
        <v>1.4124999999999999</v>
      </c>
      <c r="E146" s="290">
        <v>0.32083333333333336</v>
      </c>
    </row>
    <row r="147" spans="1:5" hidden="1" x14ac:dyDescent="0.25">
      <c r="A147" s="289">
        <v>146</v>
      </c>
      <c r="B147" s="289" t="s">
        <v>390</v>
      </c>
      <c r="C147" s="289" t="s">
        <v>240</v>
      </c>
      <c r="D147" s="291">
        <v>1.4138888888888888</v>
      </c>
      <c r="E147" s="290">
        <v>0.32083333333333336</v>
      </c>
    </row>
    <row r="148" spans="1:5" hidden="1" x14ac:dyDescent="0.25">
      <c r="A148" s="289">
        <v>147</v>
      </c>
      <c r="B148" s="289" t="s">
        <v>391</v>
      </c>
      <c r="C148" s="289" t="s">
        <v>253</v>
      </c>
      <c r="D148" s="291">
        <v>1.4138888888888888</v>
      </c>
      <c r="E148" s="290">
        <v>0.32083333333333336</v>
      </c>
    </row>
    <row r="149" spans="1:5" hidden="1" x14ac:dyDescent="0.25">
      <c r="A149" s="289">
        <v>148</v>
      </c>
      <c r="B149" s="289" t="s">
        <v>392</v>
      </c>
      <c r="C149" s="289" t="s">
        <v>240</v>
      </c>
      <c r="D149" s="291">
        <v>1.4138888888888888</v>
      </c>
      <c r="E149" s="290">
        <v>0.32083333333333336</v>
      </c>
    </row>
    <row r="150" spans="1:5" hidden="1" x14ac:dyDescent="0.25">
      <c r="A150" s="289">
        <v>149</v>
      </c>
      <c r="B150" s="289" t="s">
        <v>393</v>
      </c>
      <c r="C150" s="289" t="s">
        <v>234</v>
      </c>
      <c r="D150" s="291">
        <v>1.4145833333333335</v>
      </c>
      <c r="E150" s="290">
        <v>0.32083333333333336</v>
      </c>
    </row>
    <row r="151" spans="1:5" ht="28.5" hidden="1" x14ac:dyDescent="0.25">
      <c r="A151" s="289">
        <v>150</v>
      </c>
      <c r="B151" s="289" t="s">
        <v>394</v>
      </c>
      <c r="C151" s="289" t="s">
        <v>236</v>
      </c>
      <c r="D151" s="291">
        <v>1.4166666666666667</v>
      </c>
      <c r="E151" s="290">
        <v>0.3215277777777778</v>
      </c>
    </row>
    <row r="152" spans="1:5" hidden="1" x14ac:dyDescent="0.25">
      <c r="A152" s="289">
        <v>151</v>
      </c>
      <c r="B152" s="289" t="s">
        <v>395</v>
      </c>
      <c r="C152" s="289" t="s">
        <v>246</v>
      </c>
      <c r="D152" s="291">
        <v>1.4166666666666667</v>
      </c>
      <c r="E152" s="290">
        <v>0.3215277777777778</v>
      </c>
    </row>
    <row r="153" spans="1:5" hidden="1" x14ac:dyDescent="0.25">
      <c r="A153" s="289">
        <v>152</v>
      </c>
      <c r="B153" s="289" t="s">
        <v>396</v>
      </c>
      <c r="C153" s="289" t="s">
        <v>234</v>
      </c>
      <c r="D153" s="291">
        <v>1.4180555555555554</v>
      </c>
      <c r="E153" s="290">
        <v>0.32222222222222224</v>
      </c>
    </row>
    <row r="154" spans="1:5" hidden="1" x14ac:dyDescent="0.25">
      <c r="A154" s="289">
        <v>153</v>
      </c>
      <c r="B154" s="289" t="s">
        <v>397</v>
      </c>
      <c r="C154" s="289" t="s">
        <v>240</v>
      </c>
      <c r="D154" s="291">
        <v>1.41875</v>
      </c>
      <c r="E154" s="290">
        <v>0.32222222222222224</v>
      </c>
    </row>
    <row r="155" spans="1:5" hidden="1" x14ac:dyDescent="0.25">
      <c r="A155" s="289">
        <v>154</v>
      </c>
      <c r="B155" s="289" t="s">
        <v>398</v>
      </c>
      <c r="C155" s="289" t="s">
        <v>257</v>
      </c>
      <c r="D155" s="291">
        <v>1.4201388888888891</v>
      </c>
      <c r="E155" s="290">
        <v>0.32222222222222224</v>
      </c>
    </row>
    <row r="156" spans="1:5" hidden="1" x14ac:dyDescent="0.25">
      <c r="A156" s="289">
        <v>155</v>
      </c>
      <c r="B156" s="289" t="s">
        <v>399</v>
      </c>
      <c r="C156" s="289" t="s">
        <v>257</v>
      </c>
      <c r="D156" s="291">
        <v>1.4215277777777777</v>
      </c>
      <c r="E156" s="290">
        <v>0.32291666666666669</v>
      </c>
    </row>
    <row r="157" spans="1:5" hidden="1" x14ac:dyDescent="0.25">
      <c r="A157" s="289">
        <v>156</v>
      </c>
      <c r="B157" s="289" t="s">
        <v>400</v>
      </c>
      <c r="C157" s="289" t="s">
        <v>238</v>
      </c>
      <c r="D157" s="291">
        <v>1.4236111111111109</v>
      </c>
      <c r="E157" s="290">
        <v>0.32291666666666669</v>
      </c>
    </row>
    <row r="158" spans="1:5" hidden="1" x14ac:dyDescent="0.25">
      <c r="A158" s="289">
        <v>157</v>
      </c>
      <c r="B158" s="289" t="s">
        <v>401</v>
      </c>
      <c r="C158" s="289" t="s">
        <v>238</v>
      </c>
      <c r="D158" s="291">
        <v>1.4256944444444446</v>
      </c>
      <c r="E158" s="290">
        <v>0.32361111111111113</v>
      </c>
    </row>
    <row r="159" spans="1:5" hidden="1" x14ac:dyDescent="0.25">
      <c r="A159" s="289">
        <v>158</v>
      </c>
      <c r="B159" s="289" t="s">
        <v>402</v>
      </c>
      <c r="C159" s="289" t="s">
        <v>238</v>
      </c>
      <c r="D159" s="291">
        <v>1.4256944444444446</v>
      </c>
      <c r="E159" s="290">
        <v>0.32361111111111113</v>
      </c>
    </row>
    <row r="160" spans="1:5" hidden="1" x14ac:dyDescent="0.25">
      <c r="A160" s="289">
        <v>159</v>
      </c>
      <c r="B160" s="289" t="s">
        <v>403</v>
      </c>
      <c r="C160" s="289" t="s">
        <v>257</v>
      </c>
      <c r="D160" s="291">
        <v>1.4256944444444446</v>
      </c>
      <c r="E160" s="290">
        <v>0.32361111111111113</v>
      </c>
    </row>
    <row r="161" spans="1:5" hidden="1" x14ac:dyDescent="0.25">
      <c r="A161" s="289">
        <v>160</v>
      </c>
      <c r="B161" s="289" t="s">
        <v>404</v>
      </c>
      <c r="C161" s="289" t="s">
        <v>238</v>
      </c>
      <c r="D161" s="291">
        <v>1.4263888888888889</v>
      </c>
      <c r="E161" s="290">
        <v>0.32361111111111113</v>
      </c>
    </row>
    <row r="162" spans="1:5" hidden="1" x14ac:dyDescent="0.25">
      <c r="A162" s="289">
        <v>161</v>
      </c>
      <c r="B162" s="289" t="s">
        <v>405</v>
      </c>
      <c r="C162" s="289" t="s">
        <v>296</v>
      </c>
      <c r="D162" s="291">
        <v>1.4270833333333333</v>
      </c>
      <c r="E162" s="290">
        <v>0.32430555555555557</v>
      </c>
    </row>
    <row r="163" spans="1:5" hidden="1" x14ac:dyDescent="0.25">
      <c r="A163" s="289">
        <v>162</v>
      </c>
      <c r="B163" s="289" t="s">
        <v>406</v>
      </c>
      <c r="C163" s="289" t="s">
        <v>269</v>
      </c>
      <c r="D163" s="291">
        <v>1.4291666666666665</v>
      </c>
      <c r="E163" s="290">
        <v>0.32430555555555557</v>
      </c>
    </row>
    <row r="164" spans="1:5" ht="28.5" hidden="1" x14ac:dyDescent="0.25">
      <c r="A164" s="289">
        <v>163</v>
      </c>
      <c r="B164" s="289" t="s">
        <v>407</v>
      </c>
      <c r="C164" s="289" t="s">
        <v>273</v>
      </c>
      <c r="D164" s="291">
        <v>1.4305555555555556</v>
      </c>
      <c r="E164" s="290">
        <v>0.32500000000000001</v>
      </c>
    </row>
    <row r="165" spans="1:5" ht="28.5" hidden="1" x14ac:dyDescent="0.25">
      <c r="A165" s="289">
        <v>164</v>
      </c>
      <c r="B165" s="289" t="s">
        <v>408</v>
      </c>
      <c r="C165" s="289" t="s">
        <v>236</v>
      </c>
      <c r="D165" s="291">
        <v>1.4319444444444445</v>
      </c>
      <c r="E165" s="290">
        <v>0.32500000000000001</v>
      </c>
    </row>
    <row r="166" spans="1:5" hidden="1" x14ac:dyDescent="0.25">
      <c r="A166" s="289">
        <v>165</v>
      </c>
      <c r="B166" s="289" t="s">
        <v>409</v>
      </c>
      <c r="C166" s="289" t="s">
        <v>296</v>
      </c>
      <c r="D166" s="291">
        <v>1.4375</v>
      </c>
      <c r="E166" s="290">
        <v>0.3263888888888889</v>
      </c>
    </row>
    <row r="167" spans="1:5" hidden="1" x14ac:dyDescent="0.25">
      <c r="A167" s="289">
        <v>166</v>
      </c>
      <c r="B167" s="289" t="s">
        <v>410</v>
      </c>
      <c r="C167" s="289" t="s">
        <v>246</v>
      </c>
      <c r="D167" s="291">
        <v>1.4375</v>
      </c>
      <c r="E167" s="290">
        <v>0.3263888888888889</v>
      </c>
    </row>
    <row r="168" spans="1:5" hidden="1" x14ac:dyDescent="0.25">
      <c r="A168" s="289">
        <v>167</v>
      </c>
      <c r="B168" s="289" t="s">
        <v>411</v>
      </c>
      <c r="C168" s="289" t="s">
        <v>262</v>
      </c>
      <c r="D168" s="291">
        <v>1.4388888888888889</v>
      </c>
      <c r="E168" s="290">
        <v>0.3263888888888889</v>
      </c>
    </row>
    <row r="169" spans="1:5" hidden="1" x14ac:dyDescent="0.25">
      <c r="A169" s="289">
        <v>168</v>
      </c>
      <c r="B169" s="289" t="s">
        <v>412</v>
      </c>
      <c r="C169" s="289" t="s">
        <v>253</v>
      </c>
      <c r="D169" s="291">
        <v>1.440277777777778</v>
      </c>
      <c r="E169" s="290">
        <v>0.32708333333333334</v>
      </c>
    </row>
    <row r="170" spans="1:5" hidden="1" x14ac:dyDescent="0.25">
      <c r="A170" s="289">
        <v>169</v>
      </c>
      <c r="B170" s="289" t="s">
        <v>413</v>
      </c>
      <c r="C170" s="289" t="s">
        <v>240</v>
      </c>
      <c r="D170" s="291">
        <v>1.4451388888888888</v>
      </c>
      <c r="E170" s="290">
        <v>0.32777777777777778</v>
      </c>
    </row>
    <row r="171" spans="1:5" ht="28.5" hidden="1" x14ac:dyDescent="0.25">
      <c r="A171" s="289">
        <v>170</v>
      </c>
      <c r="B171" s="289" t="s">
        <v>414</v>
      </c>
      <c r="C171" s="289" t="s">
        <v>236</v>
      </c>
      <c r="D171" s="291">
        <v>1.4458333333333335</v>
      </c>
      <c r="E171" s="290">
        <v>0.32847222222222222</v>
      </c>
    </row>
    <row r="172" spans="1:5" hidden="1" x14ac:dyDescent="0.25">
      <c r="A172" s="289">
        <v>171</v>
      </c>
      <c r="B172" s="289" t="s">
        <v>415</v>
      </c>
      <c r="C172" s="289" t="s">
        <v>253</v>
      </c>
      <c r="D172" s="291">
        <v>1.4472222222222222</v>
      </c>
      <c r="E172" s="290">
        <v>0.32847222222222222</v>
      </c>
    </row>
    <row r="173" spans="1:5" hidden="1" x14ac:dyDescent="0.25">
      <c r="A173" s="289">
        <v>172</v>
      </c>
      <c r="B173" s="289" t="s">
        <v>416</v>
      </c>
      <c r="C173" s="289" t="s">
        <v>257</v>
      </c>
      <c r="D173" s="291">
        <v>1.4555555555555555</v>
      </c>
      <c r="E173" s="290">
        <v>0.33055555555555555</v>
      </c>
    </row>
    <row r="174" spans="1:5" hidden="1" x14ac:dyDescent="0.25">
      <c r="A174" s="289">
        <v>173</v>
      </c>
      <c r="B174" s="289" t="s">
        <v>417</v>
      </c>
      <c r="C174" s="289" t="s">
        <v>246</v>
      </c>
      <c r="D174" s="291">
        <v>1.4569444444444446</v>
      </c>
      <c r="E174" s="290">
        <v>0.33055555555555555</v>
      </c>
    </row>
    <row r="175" spans="1:5" hidden="1" x14ac:dyDescent="0.25">
      <c r="A175" s="289">
        <v>174</v>
      </c>
      <c r="B175" s="289" t="s">
        <v>418</v>
      </c>
      <c r="C175" s="289" t="s">
        <v>253</v>
      </c>
      <c r="D175" s="291">
        <v>1.4583333333333333</v>
      </c>
      <c r="E175" s="290">
        <v>0.33124999999999999</v>
      </c>
    </row>
    <row r="176" spans="1:5" hidden="1" x14ac:dyDescent="0.25">
      <c r="A176" s="289">
        <v>175</v>
      </c>
      <c r="B176" s="289" t="s">
        <v>419</v>
      </c>
      <c r="C176" s="289" t="s">
        <v>246</v>
      </c>
      <c r="D176" s="291">
        <v>1.4583333333333333</v>
      </c>
      <c r="E176" s="290">
        <v>0.33124999999999999</v>
      </c>
    </row>
    <row r="177" spans="1:5" hidden="1" x14ac:dyDescent="0.25">
      <c r="A177" s="289">
        <v>176</v>
      </c>
      <c r="B177" s="289" t="s">
        <v>420</v>
      </c>
      <c r="C177" s="289" t="s">
        <v>296</v>
      </c>
      <c r="D177" s="291">
        <v>1.4611111111111112</v>
      </c>
      <c r="E177" s="290">
        <v>0.33194444444444443</v>
      </c>
    </row>
    <row r="178" spans="1:5" hidden="1" x14ac:dyDescent="0.25">
      <c r="A178" s="289">
        <v>177</v>
      </c>
      <c r="B178" s="289" t="s">
        <v>421</v>
      </c>
      <c r="C178" s="289" t="s">
        <v>253</v>
      </c>
      <c r="D178" s="291">
        <v>1.4631944444444445</v>
      </c>
      <c r="E178" s="290">
        <v>0.33194444444444443</v>
      </c>
    </row>
    <row r="179" spans="1:5" ht="28.5" hidden="1" x14ac:dyDescent="0.25">
      <c r="A179" s="289">
        <v>178</v>
      </c>
      <c r="B179" s="289" t="s">
        <v>422</v>
      </c>
      <c r="C179" s="289" t="s">
        <v>273</v>
      </c>
      <c r="D179" s="291">
        <v>1.4631944444444445</v>
      </c>
      <c r="E179" s="290">
        <v>0.33194444444444443</v>
      </c>
    </row>
    <row r="180" spans="1:5" hidden="1" x14ac:dyDescent="0.25">
      <c r="A180" s="289">
        <v>179</v>
      </c>
      <c r="B180" s="289" t="s">
        <v>423</v>
      </c>
      <c r="C180" s="289" t="s">
        <v>238</v>
      </c>
      <c r="D180" s="291">
        <v>1.4631944444444445</v>
      </c>
      <c r="E180" s="290">
        <v>0.33194444444444443</v>
      </c>
    </row>
    <row r="181" spans="1:5" x14ac:dyDescent="0.25">
      <c r="A181" s="289">
        <v>180</v>
      </c>
      <c r="B181" s="289" t="s">
        <v>424</v>
      </c>
      <c r="C181" s="289" t="s">
        <v>284</v>
      </c>
      <c r="D181" s="291">
        <v>1.4638888888888888</v>
      </c>
      <c r="E181" s="290">
        <v>0.33263888888888887</v>
      </c>
    </row>
    <row r="182" spans="1:5" hidden="1" x14ac:dyDescent="0.25">
      <c r="A182" s="289">
        <v>181</v>
      </c>
      <c r="B182" s="289" t="s">
        <v>425</v>
      </c>
      <c r="C182" s="289" t="s">
        <v>269</v>
      </c>
      <c r="D182" s="291">
        <v>1.4645833333333333</v>
      </c>
      <c r="E182" s="290">
        <v>0.33263888888888887</v>
      </c>
    </row>
    <row r="183" spans="1:5" ht="28.5" hidden="1" x14ac:dyDescent="0.25">
      <c r="A183" s="289">
        <v>182</v>
      </c>
      <c r="B183" s="289" t="s">
        <v>426</v>
      </c>
      <c r="C183" s="289" t="s">
        <v>236</v>
      </c>
      <c r="D183" s="291">
        <v>1.465972222222222</v>
      </c>
      <c r="E183" s="290">
        <v>0.33263888888888887</v>
      </c>
    </row>
    <row r="184" spans="1:5" hidden="1" x14ac:dyDescent="0.25">
      <c r="A184" s="289">
        <v>183</v>
      </c>
      <c r="B184" s="289" t="s">
        <v>427</v>
      </c>
      <c r="C184" s="289" t="s">
        <v>269</v>
      </c>
      <c r="D184" s="291">
        <v>1.4673611111111111</v>
      </c>
      <c r="E184" s="290">
        <v>0.33333333333333331</v>
      </c>
    </row>
    <row r="185" spans="1:5" hidden="1" x14ac:dyDescent="0.25">
      <c r="A185" s="289">
        <v>184</v>
      </c>
      <c r="B185" s="289" t="s">
        <v>428</v>
      </c>
      <c r="C185" s="289" t="s">
        <v>253</v>
      </c>
      <c r="D185" s="291">
        <v>1.4680555555555557</v>
      </c>
      <c r="E185" s="290">
        <v>0.33333333333333331</v>
      </c>
    </row>
    <row r="186" spans="1:5" hidden="1" x14ac:dyDescent="0.25">
      <c r="A186" s="289">
        <v>185</v>
      </c>
      <c r="B186" s="289" t="s">
        <v>429</v>
      </c>
      <c r="C186" s="289" t="s">
        <v>238</v>
      </c>
      <c r="D186" s="291">
        <v>1.4736111111111112</v>
      </c>
      <c r="E186" s="290">
        <v>0.3347222222222222</v>
      </c>
    </row>
    <row r="187" spans="1:5" hidden="1" x14ac:dyDescent="0.25">
      <c r="A187" s="289">
        <v>186</v>
      </c>
      <c r="B187" s="289" t="s">
        <v>430</v>
      </c>
      <c r="C187" s="289" t="s">
        <v>296</v>
      </c>
      <c r="D187" s="291">
        <v>1.4777777777777779</v>
      </c>
      <c r="E187" s="290">
        <v>0.3354166666666667</v>
      </c>
    </row>
    <row r="188" spans="1:5" hidden="1" x14ac:dyDescent="0.25">
      <c r="A188" s="289">
        <v>187</v>
      </c>
      <c r="B188" s="289" t="s">
        <v>431</v>
      </c>
      <c r="C188" s="289" t="s">
        <v>253</v>
      </c>
      <c r="D188" s="291">
        <v>1.4833333333333334</v>
      </c>
      <c r="E188" s="290">
        <v>0.33680555555555558</v>
      </c>
    </row>
    <row r="189" spans="1:5" hidden="1" x14ac:dyDescent="0.25">
      <c r="A189" s="289">
        <v>188</v>
      </c>
      <c r="B189" s="289" t="s">
        <v>432</v>
      </c>
      <c r="C189" s="289" t="s">
        <v>246</v>
      </c>
      <c r="D189" s="291">
        <v>1.4847222222222223</v>
      </c>
      <c r="E189" s="290">
        <v>0.33680555555555558</v>
      </c>
    </row>
    <row r="190" spans="1:5" hidden="1" x14ac:dyDescent="0.25">
      <c r="A190" s="289">
        <v>189</v>
      </c>
      <c r="B190" s="289" t="s">
        <v>433</v>
      </c>
      <c r="C190" s="289" t="s">
        <v>246</v>
      </c>
      <c r="D190" s="291">
        <v>1.4868055555555555</v>
      </c>
      <c r="E190" s="290">
        <v>0.33749999999999997</v>
      </c>
    </row>
    <row r="191" spans="1:5" hidden="1" x14ac:dyDescent="0.25">
      <c r="A191" s="289">
        <v>190</v>
      </c>
      <c r="B191" s="289" t="s">
        <v>434</v>
      </c>
      <c r="C191" s="289" t="s">
        <v>257</v>
      </c>
      <c r="D191" s="291">
        <v>1.4916666666666665</v>
      </c>
      <c r="E191" s="290">
        <v>0.33888888888888885</v>
      </c>
    </row>
    <row r="192" spans="1:5" hidden="1" x14ac:dyDescent="0.25">
      <c r="A192" s="289">
        <v>191</v>
      </c>
      <c r="B192" s="289" t="s">
        <v>435</v>
      </c>
      <c r="C192" s="289" t="s">
        <v>269</v>
      </c>
      <c r="D192" s="291">
        <v>1.4951388888888888</v>
      </c>
      <c r="E192" s="290">
        <v>0.33958333333333335</v>
      </c>
    </row>
    <row r="193" spans="1:5" hidden="1" x14ac:dyDescent="0.25">
      <c r="A193" s="289">
        <v>192</v>
      </c>
      <c r="B193" s="289" t="s">
        <v>436</v>
      </c>
      <c r="C193" s="289" t="s">
        <v>262</v>
      </c>
      <c r="D193" s="291">
        <v>1.502777777777778</v>
      </c>
      <c r="E193" s="290">
        <v>0.34097222222222223</v>
      </c>
    </row>
    <row r="194" spans="1:5" hidden="1" x14ac:dyDescent="0.25">
      <c r="A194" s="289">
        <v>193</v>
      </c>
      <c r="B194" s="289" t="s">
        <v>437</v>
      </c>
      <c r="C194" s="289" t="s">
        <v>246</v>
      </c>
      <c r="D194" s="291">
        <v>1.5069444444444444</v>
      </c>
      <c r="E194" s="290">
        <v>0.34236111111111112</v>
      </c>
    </row>
    <row r="195" spans="1:5" hidden="1" x14ac:dyDescent="0.25">
      <c r="A195" s="289">
        <v>194</v>
      </c>
      <c r="B195" s="289" t="s">
        <v>438</v>
      </c>
      <c r="C195" s="289" t="s">
        <v>234</v>
      </c>
      <c r="D195" s="291">
        <v>1.5069444444444444</v>
      </c>
      <c r="E195" s="290">
        <v>0.34236111111111112</v>
      </c>
    </row>
    <row r="196" spans="1:5" hidden="1" x14ac:dyDescent="0.25">
      <c r="A196" s="289">
        <v>195</v>
      </c>
      <c r="B196" s="289" t="s">
        <v>439</v>
      </c>
      <c r="C196" s="289" t="s">
        <v>262</v>
      </c>
      <c r="D196" s="291">
        <v>1.5097222222222222</v>
      </c>
      <c r="E196" s="290">
        <v>0.3430555555555555</v>
      </c>
    </row>
    <row r="197" spans="1:5" hidden="1" x14ac:dyDescent="0.25">
      <c r="A197" s="289">
        <v>196</v>
      </c>
      <c r="B197" s="289" t="s">
        <v>440</v>
      </c>
      <c r="C197" s="289" t="s">
        <v>296</v>
      </c>
      <c r="D197" s="291">
        <v>1.5111111111111111</v>
      </c>
      <c r="E197" s="290">
        <v>0.3430555555555555</v>
      </c>
    </row>
    <row r="198" spans="1:5" hidden="1" x14ac:dyDescent="0.25">
      <c r="A198" s="289">
        <v>197</v>
      </c>
      <c r="B198" s="289" t="s">
        <v>441</v>
      </c>
      <c r="C198" s="289" t="s">
        <v>262</v>
      </c>
      <c r="D198" s="291">
        <v>1.5125</v>
      </c>
      <c r="E198" s="290">
        <v>0.3430555555555555</v>
      </c>
    </row>
    <row r="199" spans="1:5" x14ac:dyDescent="0.25">
      <c r="A199" s="289">
        <v>198</v>
      </c>
      <c r="B199" s="289" t="s">
        <v>442</v>
      </c>
      <c r="C199" s="289" t="s">
        <v>284</v>
      </c>
      <c r="D199" s="291">
        <v>1.5152777777777777</v>
      </c>
      <c r="E199" s="290">
        <v>0.34375</v>
      </c>
    </row>
    <row r="200" spans="1:5" hidden="1" x14ac:dyDescent="0.25">
      <c r="A200" s="289">
        <v>199</v>
      </c>
      <c r="B200" s="289" t="s">
        <v>443</v>
      </c>
      <c r="C200" s="289" t="s">
        <v>262</v>
      </c>
      <c r="D200" s="291">
        <v>1.5180555555555555</v>
      </c>
      <c r="E200" s="290">
        <v>0.3444444444444445</v>
      </c>
    </row>
    <row r="201" spans="1:5" hidden="1" x14ac:dyDescent="0.25">
      <c r="A201" s="289">
        <v>200</v>
      </c>
      <c r="B201" s="289" t="s">
        <v>444</v>
      </c>
      <c r="C201" s="289" t="s">
        <v>269</v>
      </c>
      <c r="D201" s="291">
        <v>1.51875</v>
      </c>
      <c r="E201" s="290">
        <v>0.34513888888888888</v>
      </c>
    </row>
    <row r="202" spans="1:5" hidden="1" x14ac:dyDescent="0.25">
      <c r="A202" s="289">
        <v>201</v>
      </c>
      <c r="B202" s="289" t="s">
        <v>445</v>
      </c>
      <c r="C202" s="289" t="s">
        <v>238</v>
      </c>
      <c r="D202" s="291">
        <v>1.5243055555555556</v>
      </c>
      <c r="E202" s="290">
        <v>0.34583333333333338</v>
      </c>
    </row>
    <row r="203" spans="1:5" hidden="1" x14ac:dyDescent="0.25">
      <c r="A203" s="289">
        <v>202</v>
      </c>
      <c r="B203" s="289" t="s">
        <v>446</v>
      </c>
      <c r="C203" s="289" t="s">
        <v>240</v>
      </c>
      <c r="D203" s="291">
        <v>1.5250000000000001</v>
      </c>
      <c r="E203" s="290">
        <v>0.34652777777777777</v>
      </c>
    </row>
    <row r="204" spans="1:5" hidden="1" x14ac:dyDescent="0.25">
      <c r="A204" s="289">
        <v>203</v>
      </c>
      <c r="B204" s="289" t="s">
        <v>447</v>
      </c>
      <c r="C204" s="289" t="s">
        <v>238</v>
      </c>
      <c r="D204" s="291">
        <v>1.5270833333333333</v>
      </c>
      <c r="E204" s="290">
        <v>0.34652777777777777</v>
      </c>
    </row>
    <row r="205" spans="1:5" hidden="1" x14ac:dyDescent="0.25">
      <c r="A205" s="289">
        <v>204</v>
      </c>
      <c r="B205" s="289" t="s">
        <v>448</v>
      </c>
      <c r="C205" s="289" t="s">
        <v>269</v>
      </c>
      <c r="D205" s="291">
        <v>1.5277777777777777</v>
      </c>
      <c r="E205" s="290">
        <v>0.34652777777777777</v>
      </c>
    </row>
    <row r="206" spans="1:5" hidden="1" x14ac:dyDescent="0.25">
      <c r="A206" s="289">
        <v>205</v>
      </c>
      <c r="B206" s="289" t="s">
        <v>449</v>
      </c>
      <c r="C206" s="289" t="s">
        <v>253</v>
      </c>
      <c r="D206" s="291">
        <v>1.5277777777777777</v>
      </c>
      <c r="E206" s="290">
        <v>0.34652777777777777</v>
      </c>
    </row>
    <row r="207" spans="1:5" hidden="1" x14ac:dyDescent="0.25">
      <c r="A207" s="289">
        <v>206</v>
      </c>
      <c r="B207" s="289" t="s">
        <v>450</v>
      </c>
      <c r="C207" s="289" t="s">
        <v>246</v>
      </c>
      <c r="D207" s="291">
        <v>1.528472222222222</v>
      </c>
      <c r="E207" s="290">
        <v>0.34722222222222227</v>
      </c>
    </row>
    <row r="208" spans="1:5" hidden="1" x14ac:dyDescent="0.25">
      <c r="A208" s="289">
        <v>207</v>
      </c>
      <c r="B208" s="289" t="s">
        <v>451</v>
      </c>
      <c r="C208" s="289" t="s">
        <v>296</v>
      </c>
      <c r="D208" s="291">
        <v>1.5291666666666668</v>
      </c>
      <c r="E208" s="290">
        <v>0.34722222222222227</v>
      </c>
    </row>
    <row r="209" spans="1:5" hidden="1" x14ac:dyDescent="0.25">
      <c r="A209" s="289">
        <v>208</v>
      </c>
      <c r="B209" s="289" t="s">
        <v>452</v>
      </c>
      <c r="C209" s="289" t="s">
        <v>246</v>
      </c>
      <c r="D209" s="291">
        <v>1.5305555555555557</v>
      </c>
      <c r="E209" s="290">
        <v>0.34722222222222227</v>
      </c>
    </row>
    <row r="210" spans="1:5" ht="28.5" hidden="1" x14ac:dyDescent="0.25">
      <c r="A210" s="289">
        <v>209</v>
      </c>
      <c r="B210" s="289" t="s">
        <v>453</v>
      </c>
      <c r="C210" s="289" t="s">
        <v>253</v>
      </c>
      <c r="D210" s="291">
        <v>1.5305555555555557</v>
      </c>
      <c r="E210" s="290">
        <v>0.34722222222222227</v>
      </c>
    </row>
    <row r="211" spans="1:5" hidden="1" x14ac:dyDescent="0.25">
      <c r="A211" s="289">
        <v>210</v>
      </c>
      <c r="B211" s="289" t="s">
        <v>454</v>
      </c>
      <c r="C211" s="289" t="s">
        <v>262</v>
      </c>
      <c r="D211" s="291">
        <v>1.53125</v>
      </c>
      <c r="E211" s="290">
        <v>0.34791666666666665</v>
      </c>
    </row>
    <row r="212" spans="1:5" ht="28.5" hidden="1" x14ac:dyDescent="0.25">
      <c r="A212" s="289">
        <v>211</v>
      </c>
      <c r="B212" s="289" t="s">
        <v>455</v>
      </c>
      <c r="C212" s="289" t="s">
        <v>234</v>
      </c>
      <c r="D212" s="291">
        <v>1.5347222222222223</v>
      </c>
      <c r="E212" s="290">
        <v>0.34861111111111115</v>
      </c>
    </row>
    <row r="213" spans="1:5" x14ac:dyDescent="0.25">
      <c r="A213" s="289">
        <v>212</v>
      </c>
      <c r="B213" s="289" t="s">
        <v>456</v>
      </c>
      <c r="C213" s="289" t="s">
        <v>284</v>
      </c>
      <c r="D213" s="291">
        <v>1.5416666666666667</v>
      </c>
      <c r="E213" s="290">
        <v>0.35000000000000003</v>
      </c>
    </row>
    <row r="214" spans="1:5" hidden="1" x14ac:dyDescent="0.25">
      <c r="A214" s="289">
        <v>213</v>
      </c>
      <c r="B214" s="289" t="s">
        <v>457</v>
      </c>
      <c r="C214" s="289" t="s">
        <v>257</v>
      </c>
      <c r="D214" s="291">
        <v>1.5430555555555554</v>
      </c>
      <c r="E214" s="290">
        <v>0.35000000000000003</v>
      </c>
    </row>
    <row r="215" spans="1:5" hidden="1" x14ac:dyDescent="0.25">
      <c r="A215" s="289">
        <v>214</v>
      </c>
      <c r="B215" s="289" t="s">
        <v>458</v>
      </c>
      <c r="C215" s="289" t="s">
        <v>240</v>
      </c>
      <c r="D215" s="291">
        <v>1.5458333333333334</v>
      </c>
      <c r="E215" s="290">
        <v>0.35069444444444442</v>
      </c>
    </row>
    <row r="216" spans="1:5" hidden="1" x14ac:dyDescent="0.25">
      <c r="A216" s="289">
        <v>215</v>
      </c>
      <c r="B216" s="289" t="s">
        <v>459</v>
      </c>
      <c r="C216" s="289" t="s">
        <v>257</v>
      </c>
      <c r="D216" s="291">
        <v>1.5465277777777777</v>
      </c>
      <c r="E216" s="290">
        <v>0.35138888888888892</v>
      </c>
    </row>
    <row r="217" spans="1:5" hidden="1" x14ac:dyDescent="0.25">
      <c r="A217" s="289">
        <v>216</v>
      </c>
      <c r="B217" s="289" t="s">
        <v>460</v>
      </c>
      <c r="C217" s="289" t="s">
        <v>262</v>
      </c>
      <c r="D217" s="291">
        <v>1.5479166666666666</v>
      </c>
      <c r="E217" s="290">
        <v>0.35138888888888892</v>
      </c>
    </row>
    <row r="218" spans="1:5" hidden="1" x14ac:dyDescent="0.25">
      <c r="A218" s="289">
        <v>217</v>
      </c>
      <c r="B218" s="289" t="s">
        <v>461</v>
      </c>
      <c r="C218" s="289" t="s">
        <v>238</v>
      </c>
      <c r="D218" s="291">
        <v>1.5486111111111109</v>
      </c>
      <c r="E218" s="290">
        <v>0.35138888888888892</v>
      </c>
    </row>
    <row r="219" spans="1:5" hidden="1" x14ac:dyDescent="0.25">
      <c r="A219" s="289">
        <v>218</v>
      </c>
      <c r="B219" s="289" t="s">
        <v>462</v>
      </c>
      <c r="C219" s="289" t="s">
        <v>246</v>
      </c>
      <c r="D219" s="291">
        <v>1.5493055555555555</v>
      </c>
      <c r="E219" s="290">
        <v>0.3520833333333333</v>
      </c>
    </row>
    <row r="220" spans="1:5" hidden="1" x14ac:dyDescent="0.25">
      <c r="A220" s="289">
        <v>219</v>
      </c>
      <c r="B220" s="289" t="s">
        <v>463</v>
      </c>
      <c r="C220" s="289" t="s">
        <v>273</v>
      </c>
      <c r="D220" s="291">
        <v>1.5513888888888889</v>
      </c>
      <c r="E220" s="290">
        <v>0.3520833333333333</v>
      </c>
    </row>
    <row r="221" spans="1:5" hidden="1" x14ac:dyDescent="0.25">
      <c r="A221" s="289">
        <v>220</v>
      </c>
      <c r="B221" s="289" t="s">
        <v>464</v>
      </c>
      <c r="C221" s="289" t="s">
        <v>240</v>
      </c>
      <c r="D221" s="291">
        <v>1.5513888888888889</v>
      </c>
      <c r="E221" s="290">
        <v>0.3520833333333333</v>
      </c>
    </row>
    <row r="222" spans="1:5" hidden="1" x14ac:dyDescent="0.25">
      <c r="A222" s="289">
        <v>221</v>
      </c>
      <c r="B222" s="289" t="s">
        <v>465</v>
      </c>
      <c r="C222" s="289" t="s">
        <v>240</v>
      </c>
      <c r="D222" s="291">
        <v>1.5513888888888889</v>
      </c>
      <c r="E222" s="290">
        <v>0.3520833333333333</v>
      </c>
    </row>
    <row r="223" spans="1:5" hidden="1" x14ac:dyDescent="0.25">
      <c r="A223" s="289">
        <v>222</v>
      </c>
      <c r="B223" s="289" t="s">
        <v>466</v>
      </c>
      <c r="C223" s="289" t="s">
        <v>246</v>
      </c>
      <c r="D223" s="291">
        <v>1.5534722222222221</v>
      </c>
      <c r="E223" s="290">
        <v>0.3527777777777778</v>
      </c>
    </row>
    <row r="224" spans="1:5" x14ac:dyDescent="0.25">
      <c r="A224" s="289">
        <v>223</v>
      </c>
      <c r="B224" s="289" t="s">
        <v>467</v>
      </c>
      <c r="C224" s="289" t="s">
        <v>284</v>
      </c>
      <c r="D224" s="291">
        <v>1.5562500000000001</v>
      </c>
      <c r="E224" s="290">
        <v>0.35347222222222219</v>
      </c>
    </row>
    <row r="225" spans="1:5" hidden="1" x14ac:dyDescent="0.25">
      <c r="A225" s="289">
        <v>224</v>
      </c>
      <c r="B225" s="289" t="s">
        <v>468</v>
      </c>
      <c r="C225" s="289" t="s">
        <v>246</v>
      </c>
      <c r="D225" s="291">
        <v>1.5569444444444445</v>
      </c>
      <c r="E225" s="290">
        <v>0.35347222222222219</v>
      </c>
    </row>
    <row r="226" spans="1:5" hidden="1" x14ac:dyDescent="0.25">
      <c r="A226" s="289">
        <v>225</v>
      </c>
      <c r="B226" s="289" t="s">
        <v>469</v>
      </c>
      <c r="C226" s="289" t="s">
        <v>240</v>
      </c>
      <c r="D226" s="291">
        <v>1.5631944444444443</v>
      </c>
      <c r="E226" s="290">
        <v>0.35486111111111113</v>
      </c>
    </row>
    <row r="227" spans="1:5" hidden="1" x14ac:dyDescent="0.25">
      <c r="A227" s="289">
        <v>226</v>
      </c>
      <c r="B227" s="289" t="s">
        <v>470</v>
      </c>
      <c r="C227" s="289" t="s">
        <v>257</v>
      </c>
      <c r="D227" s="291">
        <v>1.5659722222222223</v>
      </c>
      <c r="E227" s="290">
        <v>0.35555555555555557</v>
      </c>
    </row>
    <row r="228" spans="1:5" hidden="1" x14ac:dyDescent="0.25">
      <c r="A228" s="289">
        <v>227</v>
      </c>
      <c r="B228" s="289" t="s">
        <v>471</v>
      </c>
      <c r="C228" s="289" t="s">
        <v>246</v>
      </c>
      <c r="D228" s="291">
        <v>1.5666666666666667</v>
      </c>
      <c r="E228" s="290">
        <v>0.35555555555555557</v>
      </c>
    </row>
    <row r="229" spans="1:5" ht="28.5" hidden="1" x14ac:dyDescent="0.25">
      <c r="A229" s="289">
        <v>228</v>
      </c>
      <c r="B229" s="289" t="s">
        <v>472</v>
      </c>
      <c r="C229" s="289" t="s">
        <v>262</v>
      </c>
      <c r="D229" s="291">
        <v>1.5680555555555555</v>
      </c>
      <c r="E229" s="290">
        <v>0.35625000000000001</v>
      </c>
    </row>
    <row r="230" spans="1:5" ht="28.5" hidden="1" x14ac:dyDescent="0.25">
      <c r="A230" s="289">
        <v>229</v>
      </c>
      <c r="B230" s="289" t="s">
        <v>473</v>
      </c>
      <c r="C230" s="289" t="s">
        <v>236</v>
      </c>
      <c r="D230" s="291">
        <v>1.5763888888888891</v>
      </c>
      <c r="E230" s="290">
        <v>0.3576388888888889</v>
      </c>
    </row>
    <row r="231" spans="1:5" hidden="1" x14ac:dyDescent="0.25">
      <c r="A231" s="289">
        <v>230</v>
      </c>
      <c r="B231" s="289" t="s">
        <v>474</v>
      </c>
      <c r="C231" s="289" t="s">
        <v>246</v>
      </c>
      <c r="D231" s="291">
        <v>1.5798611111111109</v>
      </c>
      <c r="E231" s="290">
        <v>0.35902777777777778</v>
      </c>
    </row>
    <row r="232" spans="1:5" ht="28.5" hidden="1" x14ac:dyDescent="0.25">
      <c r="A232" s="289">
        <v>231</v>
      </c>
      <c r="B232" s="289" t="s">
        <v>475</v>
      </c>
      <c r="C232" s="289" t="s">
        <v>236</v>
      </c>
      <c r="D232" s="291">
        <v>1.5875000000000001</v>
      </c>
      <c r="E232" s="290">
        <v>0.36041666666666666</v>
      </c>
    </row>
    <row r="233" spans="1:5" hidden="1" x14ac:dyDescent="0.25">
      <c r="A233" s="289">
        <v>232</v>
      </c>
      <c r="B233" s="289" t="s">
        <v>476</v>
      </c>
      <c r="C233" s="289" t="s">
        <v>262</v>
      </c>
      <c r="D233" s="291">
        <v>1.5881944444444445</v>
      </c>
      <c r="E233" s="290">
        <v>0.36041666666666666</v>
      </c>
    </row>
    <row r="234" spans="1:5" ht="28.5" hidden="1" x14ac:dyDescent="0.25">
      <c r="A234" s="289">
        <v>233</v>
      </c>
      <c r="B234" s="289" t="s">
        <v>477</v>
      </c>
      <c r="C234" s="289" t="s">
        <v>236</v>
      </c>
      <c r="D234" s="291">
        <v>1.5888888888888888</v>
      </c>
      <c r="E234" s="290">
        <v>0.36041666666666666</v>
      </c>
    </row>
    <row r="235" spans="1:5" ht="28.5" hidden="1" x14ac:dyDescent="0.25">
      <c r="A235" s="289">
        <v>234</v>
      </c>
      <c r="B235" s="289" t="s">
        <v>478</v>
      </c>
      <c r="C235" s="289" t="s">
        <v>236</v>
      </c>
      <c r="D235" s="291">
        <v>1.5895833333333333</v>
      </c>
      <c r="E235" s="290">
        <v>0.3611111111111111</v>
      </c>
    </row>
    <row r="236" spans="1:5" ht="28.5" hidden="1" x14ac:dyDescent="0.25">
      <c r="A236" s="289">
        <v>235</v>
      </c>
      <c r="B236" s="289" t="s">
        <v>479</v>
      </c>
      <c r="C236" s="289" t="s">
        <v>234</v>
      </c>
      <c r="D236" s="291">
        <v>1.5944444444444443</v>
      </c>
      <c r="E236" s="290">
        <v>0.36180555555555555</v>
      </c>
    </row>
    <row r="237" spans="1:5" hidden="1" x14ac:dyDescent="0.25">
      <c r="A237" s="289">
        <v>236</v>
      </c>
      <c r="B237" s="289" t="s">
        <v>480</v>
      </c>
      <c r="C237" s="289" t="s">
        <v>246</v>
      </c>
      <c r="D237" s="291">
        <v>1.6006944444444444</v>
      </c>
      <c r="E237" s="290">
        <v>0.36319444444444443</v>
      </c>
    </row>
    <row r="238" spans="1:5" hidden="1" x14ac:dyDescent="0.25">
      <c r="A238" s="289">
        <v>237</v>
      </c>
      <c r="B238" s="289" t="s">
        <v>481</v>
      </c>
      <c r="C238" s="289" t="s">
        <v>257</v>
      </c>
      <c r="D238" s="291">
        <v>1.6006944444444444</v>
      </c>
      <c r="E238" s="290">
        <v>0.36319444444444443</v>
      </c>
    </row>
    <row r="239" spans="1:5" hidden="1" x14ac:dyDescent="0.25">
      <c r="A239" s="289">
        <v>238</v>
      </c>
      <c r="B239" s="289" t="s">
        <v>482</v>
      </c>
      <c r="C239" s="289" t="s">
        <v>234</v>
      </c>
      <c r="D239" s="291">
        <v>1.6041666666666667</v>
      </c>
      <c r="E239" s="290">
        <v>0.36388888888888887</v>
      </c>
    </row>
    <row r="240" spans="1:5" hidden="1" x14ac:dyDescent="0.25">
      <c r="A240" s="289">
        <v>239</v>
      </c>
      <c r="B240" s="289" t="s">
        <v>483</v>
      </c>
      <c r="C240" s="289" t="s">
        <v>257</v>
      </c>
      <c r="D240" s="291">
        <v>1.6048611111111111</v>
      </c>
      <c r="E240" s="290">
        <v>0.36458333333333331</v>
      </c>
    </row>
    <row r="241" spans="1:5" ht="28.5" hidden="1" x14ac:dyDescent="0.25">
      <c r="A241" s="289">
        <v>240</v>
      </c>
      <c r="B241" s="289" t="s">
        <v>484</v>
      </c>
      <c r="C241" s="289" t="s">
        <v>269</v>
      </c>
      <c r="D241" s="291">
        <v>1.6090277777777777</v>
      </c>
      <c r="E241" s="290">
        <v>0.36527777777777781</v>
      </c>
    </row>
    <row r="242" spans="1:5" hidden="1" x14ac:dyDescent="0.25">
      <c r="A242" s="289">
        <v>241</v>
      </c>
      <c r="B242" s="289" t="s">
        <v>485</v>
      </c>
      <c r="C242" s="289" t="s">
        <v>257</v>
      </c>
      <c r="D242" s="291">
        <v>1.6090277777777777</v>
      </c>
      <c r="E242" s="290">
        <v>0.36527777777777781</v>
      </c>
    </row>
    <row r="243" spans="1:5" hidden="1" x14ac:dyDescent="0.25">
      <c r="A243" s="289">
        <v>242</v>
      </c>
      <c r="B243" s="289" t="s">
        <v>486</v>
      </c>
      <c r="C243" s="289" t="s">
        <v>257</v>
      </c>
      <c r="D243" s="291">
        <v>1.6090277777777777</v>
      </c>
      <c r="E243" s="290">
        <v>0.36527777777777781</v>
      </c>
    </row>
    <row r="244" spans="1:5" hidden="1" x14ac:dyDescent="0.25">
      <c r="A244" s="289">
        <v>243</v>
      </c>
      <c r="B244" s="289" t="s">
        <v>487</v>
      </c>
      <c r="C244" s="289" t="s">
        <v>253</v>
      </c>
      <c r="D244" s="291">
        <v>1.6138888888888889</v>
      </c>
      <c r="E244" s="290">
        <v>0.3666666666666667</v>
      </c>
    </row>
    <row r="245" spans="1:5" hidden="1" x14ac:dyDescent="0.25">
      <c r="A245" s="289">
        <v>244</v>
      </c>
      <c r="B245" s="289" t="s">
        <v>488</v>
      </c>
      <c r="C245" s="289" t="s">
        <v>240</v>
      </c>
      <c r="D245" s="291">
        <v>1.6180555555555556</v>
      </c>
      <c r="E245" s="290">
        <v>0.36736111111111108</v>
      </c>
    </row>
    <row r="246" spans="1:5" hidden="1" x14ac:dyDescent="0.25">
      <c r="A246" s="289">
        <v>245</v>
      </c>
      <c r="B246" s="289" t="s">
        <v>489</v>
      </c>
      <c r="C246" s="289" t="s">
        <v>269</v>
      </c>
      <c r="D246" s="291">
        <v>1.6263888888888889</v>
      </c>
      <c r="E246" s="290">
        <v>0.36944444444444446</v>
      </c>
    </row>
    <row r="247" spans="1:5" hidden="1" x14ac:dyDescent="0.25">
      <c r="A247" s="289">
        <v>246</v>
      </c>
      <c r="B247" s="289" t="s">
        <v>490</v>
      </c>
      <c r="C247" s="289" t="s">
        <v>253</v>
      </c>
      <c r="D247" s="291">
        <v>1.6291666666666667</v>
      </c>
      <c r="E247" s="290">
        <v>0.37013888888888885</v>
      </c>
    </row>
    <row r="248" spans="1:5" hidden="1" x14ac:dyDescent="0.25">
      <c r="A248" s="289">
        <v>247</v>
      </c>
      <c r="B248" s="289" t="s">
        <v>491</v>
      </c>
      <c r="C248" s="289" t="s">
        <v>296</v>
      </c>
      <c r="D248" s="291">
        <v>1.6340277777777779</v>
      </c>
      <c r="E248" s="290">
        <v>0.37083333333333335</v>
      </c>
    </row>
    <row r="249" spans="1:5" hidden="1" x14ac:dyDescent="0.25">
      <c r="A249" s="289">
        <v>248</v>
      </c>
      <c r="B249" s="289" t="s">
        <v>492</v>
      </c>
      <c r="C249" s="289" t="s">
        <v>262</v>
      </c>
      <c r="D249" s="291">
        <v>1.6361111111111111</v>
      </c>
      <c r="E249" s="290">
        <v>0.37152777777777773</v>
      </c>
    </row>
    <row r="250" spans="1:5" hidden="1" x14ac:dyDescent="0.25">
      <c r="A250" s="289">
        <v>249</v>
      </c>
      <c r="B250" s="289" t="s">
        <v>493</v>
      </c>
      <c r="C250" s="289" t="s">
        <v>262</v>
      </c>
      <c r="D250" s="291">
        <v>1.6361111111111111</v>
      </c>
      <c r="E250" s="290">
        <v>0.37152777777777773</v>
      </c>
    </row>
    <row r="251" spans="1:5" ht="28.5" hidden="1" x14ac:dyDescent="0.25">
      <c r="A251" s="289">
        <v>250</v>
      </c>
      <c r="B251" s="289" t="s">
        <v>494</v>
      </c>
      <c r="C251" s="289" t="s">
        <v>236</v>
      </c>
      <c r="D251" s="291">
        <v>1.6423611111111109</v>
      </c>
      <c r="E251" s="290">
        <v>0.37291666666666662</v>
      </c>
    </row>
    <row r="252" spans="1:5" hidden="1" x14ac:dyDescent="0.25">
      <c r="A252" s="289">
        <v>251</v>
      </c>
      <c r="B252" s="289" t="s">
        <v>495</v>
      </c>
      <c r="C252" s="289" t="s">
        <v>246</v>
      </c>
      <c r="D252" s="291">
        <v>1.6479166666666665</v>
      </c>
      <c r="E252" s="290">
        <v>0.3743055555555555</v>
      </c>
    </row>
    <row r="253" spans="1:5" ht="28.5" hidden="1" x14ac:dyDescent="0.25">
      <c r="A253" s="289">
        <v>252</v>
      </c>
      <c r="B253" s="289" t="s">
        <v>496</v>
      </c>
      <c r="C253" s="289" t="s">
        <v>236</v>
      </c>
      <c r="D253" s="291">
        <v>1.6479166666666665</v>
      </c>
      <c r="E253" s="290">
        <v>0.3743055555555555</v>
      </c>
    </row>
    <row r="254" spans="1:5" hidden="1" x14ac:dyDescent="0.25">
      <c r="A254" s="289">
        <v>253</v>
      </c>
      <c r="B254" s="289" t="s">
        <v>497</v>
      </c>
      <c r="C254" s="289" t="s">
        <v>246</v>
      </c>
      <c r="D254" s="291">
        <v>1.6479166666666665</v>
      </c>
      <c r="E254" s="290">
        <v>0.3743055555555555</v>
      </c>
    </row>
    <row r="255" spans="1:5" hidden="1" x14ac:dyDescent="0.25">
      <c r="A255" s="289">
        <v>254</v>
      </c>
      <c r="B255" s="289" t="s">
        <v>498</v>
      </c>
      <c r="C255" s="289" t="s">
        <v>240</v>
      </c>
      <c r="D255" s="291">
        <v>1.6541666666666668</v>
      </c>
      <c r="E255" s="290">
        <v>0.3756944444444445</v>
      </c>
    </row>
    <row r="256" spans="1:5" hidden="1" x14ac:dyDescent="0.25">
      <c r="A256" s="289">
        <v>255</v>
      </c>
      <c r="B256" s="289" t="s">
        <v>499</v>
      </c>
      <c r="C256" s="289" t="s">
        <v>273</v>
      </c>
      <c r="D256" s="291">
        <v>1.6583333333333332</v>
      </c>
      <c r="E256" s="290">
        <v>0.37638888888888888</v>
      </c>
    </row>
    <row r="257" spans="1:5" hidden="1" x14ac:dyDescent="0.25">
      <c r="A257" s="289">
        <v>256</v>
      </c>
      <c r="B257" s="289" t="s">
        <v>500</v>
      </c>
      <c r="C257" s="289" t="s">
        <v>257</v>
      </c>
      <c r="D257" s="291">
        <v>1.6611111111111112</v>
      </c>
      <c r="E257" s="290">
        <v>0.37708333333333338</v>
      </c>
    </row>
    <row r="258" spans="1:5" x14ac:dyDescent="0.25">
      <c r="A258" s="289">
        <v>257</v>
      </c>
      <c r="B258" s="289" t="s">
        <v>501</v>
      </c>
      <c r="C258" s="289" t="s">
        <v>284</v>
      </c>
      <c r="D258" s="291">
        <v>1.6659722222222222</v>
      </c>
      <c r="E258" s="290">
        <v>0.37847222222222227</v>
      </c>
    </row>
    <row r="259" spans="1:5" ht="28.5" hidden="1" x14ac:dyDescent="0.25">
      <c r="A259" s="289">
        <v>258</v>
      </c>
      <c r="B259" s="289" t="s">
        <v>502</v>
      </c>
      <c r="C259" s="289" t="s">
        <v>253</v>
      </c>
      <c r="D259" s="291">
        <v>1.6833333333333333</v>
      </c>
      <c r="E259" s="290">
        <v>0.38194444444444442</v>
      </c>
    </row>
    <row r="260" spans="1:5" hidden="1" x14ac:dyDescent="0.25">
      <c r="A260" s="289">
        <v>259</v>
      </c>
      <c r="B260" s="289" t="s">
        <v>503</v>
      </c>
      <c r="C260" s="289" t="s">
        <v>253</v>
      </c>
      <c r="D260" s="291">
        <v>1.6888888888888889</v>
      </c>
      <c r="E260" s="290">
        <v>0.3833333333333333</v>
      </c>
    </row>
    <row r="261" spans="1:5" hidden="1" x14ac:dyDescent="0.25">
      <c r="A261" s="289">
        <v>260</v>
      </c>
      <c r="B261" s="289" t="s">
        <v>504</v>
      </c>
      <c r="C261" s="289" t="s">
        <v>246</v>
      </c>
      <c r="D261" s="291">
        <v>1.6888888888888889</v>
      </c>
      <c r="E261" s="290">
        <v>0.3833333333333333</v>
      </c>
    </row>
    <row r="262" spans="1:5" hidden="1" x14ac:dyDescent="0.25">
      <c r="A262" s="289">
        <v>261</v>
      </c>
      <c r="B262" s="289" t="s">
        <v>505</v>
      </c>
      <c r="C262" s="289" t="s">
        <v>246</v>
      </c>
      <c r="D262" s="291">
        <v>1.7006944444444445</v>
      </c>
      <c r="E262" s="290">
        <v>0.38611111111111113</v>
      </c>
    </row>
    <row r="263" spans="1:5" hidden="1" x14ac:dyDescent="0.25">
      <c r="A263" s="289">
        <v>262</v>
      </c>
      <c r="B263" s="289" t="s">
        <v>506</v>
      </c>
      <c r="C263" s="289" t="s">
        <v>296</v>
      </c>
      <c r="D263" s="291">
        <v>1.7111111111111112</v>
      </c>
      <c r="E263" s="290">
        <v>0.38819444444444445</v>
      </c>
    </row>
    <row r="264" spans="1:5" ht="28.5" hidden="1" x14ac:dyDescent="0.25">
      <c r="A264" s="289">
        <v>263</v>
      </c>
      <c r="B264" s="289" t="s">
        <v>507</v>
      </c>
      <c r="C264" s="289" t="s">
        <v>296</v>
      </c>
      <c r="D264" s="291">
        <v>1.7118055555555556</v>
      </c>
      <c r="E264" s="290">
        <v>0.3888888888888889</v>
      </c>
    </row>
    <row r="265" spans="1:5" hidden="1" x14ac:dyDescent="0.25">
      <c r="A265" s="289">
        <v>264</v>
      </c>
      <c r="B265" s="289" t="s">
        <v>508</v>
      </c>
      <c r="C265" s="289" t="s">
        <v>262</v>
      </c>
      <c r="D265" s="291">
        <v>1.7152777777777777</v>
      </c>
      <c r="E265" s="290">
        <v>0.38958333333333334</v>
      </c>
    </row>
    <row r="266" spans="1:5" hidden="1" x14ac:dyDescent="0.25">
      <c r="A266" s="289">
        <v>265</v>
      </c>
      <c r="B266" s="289" t="s">
        <v>509</v>
      </c>
      <c r="C266" s="289" t="s">
        <v>238</v>
      </c>
      <c r="D266" s="291">
        <v>1.715972222222222</v>
      </c>
      <c r="E266" s="290">
        <v>0.38958333333333334</v>
      </c>
    </row>
    <row r="267" spans="1:5" hidden="1" x14ac:dyDescent="0.25">
      <c r="A267" s="289">
        <v>266</v>
      </c>
      <c r="B267" s="289" t="s">
        <v>510</v>
      </c>
      <c r="C267" s="289" t="s">
        <v>234</v>
      </c>
      <c r="D267" s="291">
        <v>1.7180555555555557</v>
      </c>
      <c r="E267" s="290">
        <v>0.39027777777777778</v>
      </c>
    </row>
    <row r="268" spans="1:5" hidden="1" x14ac:dyDescent="0.25">
      <c r="A268" s="289">
        <v>267</v>
      </c>
      <c r="B268" s="289" t="s">
        <v>511</v>
      </c>
      <c r="C268" s="289" t="s">
        <v>240</v>
      </c>
      <c r="D268" s="291">
        <v>1.7263888888888888</v>
      </c>
      <c r="E268" s="290">
        <v>0.39166666666666666</v>
      </c>
    </row>
    <row r="269" spans="1:5" hidden="1" x14ac:dyDescent="0.25">
      <c r="A269" s="289">
        <v>268</v>
      </c>
      <c r="B269" s="289" t="s">
        <v>512</v>
      </c>
      <c r="C269" s="289" t="s">
        <v>296</v>
      </c>
      <c r="D269" s="291">
        <v>1.7291666666666667</v>
      </c>
      <c r="E269" s="290">
        <v>0.3923611111111111</v>
      </c>
    </row>
    <row r="270" spans="1:5" hidden="1" x14ac:dyDescent="0.25">
      <c r="A270" s="289">
        <v>269</v>
      </c>
      <c r="B270" s="289" t="s">
        <v>513</v>
      </c>
      <c r="C270" s="289" t="s">
        <v>257</v>
      </c>
      <c r="D270" s="291">
        <v>1.7347222222222223</v>
      </c>
      <c r="E270" s="290">
        <v>0.39374999999999999</v>
      </c>
    </row>
    <row r="271" spans="1:5" ht="28.5" hidden="1" x14ac:dyDescent="0.25">
      <c r="A271" s="289">
        <v>270</v>
      </c>
      <c r="B271" s="289" t="s">
        <v>514</v>
      </c>
      <c r="C271" s="289" t="s">
        <v>236</v>
      </c>
      <c r="D271" s="291">
        <v>1.7541666666666667</v>
      </c>
      <c r="E271" s="290">
        <v>0.39861111111111108</v>
      </c>
    </row>
    <row r="272" spans="1:5" hidden="1" x14ac:dyDescent="0.25">
      <c r="A272" s="289">
        <v>271</v>
      </c>
      <c r="B272" s="289" t="s">
        <v>515</v>
      </c>
      <c r="C272" s="289" t="s">
        <v>240</v>
      </c>
      <c r="D272" s="291">
        <v>1.7576388888888888</v>
      </c>
      <c r="E272" s="290">
        <v>0.39930555555555558</v>
      </c>
    </row>
    <row r="273" spans="1:5" hidden="1" x14ac:dyDescent="0.25">
      <c r="A273" s="289">
        <v>272</v>
      </c>
      <c r="B273" s="289" t="s">
        <v>516</v>
      </c>
      <c r="C273" s="289" t="s">
        <v>246</v>
      </c>
      <c r="D273" s="291">
        <v>1.7638888888888891</v>
      </c>
      <c r="E273" s="290">
        <v>0.40069444444444446</v>
      </c>
    </row>
    <row r="274" spans="1:5" hidden="1" x14ac:dyDescent="0.25">
      <c r="A274" s="289">
        <v>273</v>
      </c>
      <c r="B274" s="289" t="s">
        <v>517</v>
      </c>
      <c r="C274" s="289" t="s">
        <v>238</v>
      </c>
      <c r="D274" s="291">
        <v>1.7638888888888891</v>
      </c>
      <c r="E274" s="290">
        <v>0.40069444444444446</v>
      </c>
    </row>
    <row r="275" spans="1:5" hidden="1" x14ac:dyDescent="0.25">
      <c r="A275" s="289">
        <v>274</v>
      </c>
      <c r="B275" s="289" t="s">
        <v>518</v>
      </c>
      <c r="C275" s="289" t="s">
        <v>246</v>
      </c>
      <c r="D275" s="291">
        <v>1.7736111111111112</v>
      </c>
      <c r="E275" s="290">
        <v>0.40277777777777773</v>
      </c>
    </row>
    <row r="276" spans="1:5" hidden="1" x14ac:dyDescent="0.25">
      <c r="A276" s="289">
        <v>275</v>
      </c>
      <c r="B276" s="289" t="s">
        <v>519</v>
      </c>
      <c r="C276" s="289" t="s">
        <v>246</v>
      </c>
      <c r="D276" s="291">
        <v>1.7888888888888888</v>
      </c>
      <c r="E276" s="290">
        <v>0.40625</v>
      </c>
    </row>
    <row r="277" spans="1:5" hidden="1" x14ac:dyDescent="0.25">
      <c r="A277" s="289">
        <v>276</v>
      </c>
      <c r="B277" s="289" t="s">
        <v>520</v>
      </c>
      <c r="C277" s="289" t="s">
        <v>240</v>
      </c>
      <c r="D277" s="291">
        <v>1.8215277777777779</v>
      </c>
      <c r="E277" s="290">
        <v>0.41388888888888892</v>
      </c>
    </row>
    <row r="278" spans="1:5" hidden="1" x14ac:dyDescent="0.25">
      <c r="A278" s="289">
        <v>277</v>
      </c>
      <c r="B278" s="289" t="s">
        <v>521</v>
      </c>
      <c r="C278" s="289" t="s">
        <v>238</v>
      </c>
      <c r="D278" s="291">
        <v>1.8243055555555554</v>
      </c>
      <c r="E278" s="290">
        <v>0.4145833333333333</v>
      </c>
    </row>
    <row r="279" spans="1:5" hidden="1" x14ac:dyDescent="0.25">
      <c r="A279" s="289">
        <v>278</v>
      </c>
      <c r="B279" s="289" t="s">
        <v>522</v>
      </c>
      <c r="C279" s="289" t="s">
        <v>240</v>
      </c>
      <c r="D279" s="291">
        <v>1.8347222222222221</v>
      </c>
      <c r="E279" s="290">
        <v>0.41666666666666669</v>
      </c>
    </row>
    <row r="280" spans="1:5" hidden="1" x14ac:dyDescent="0.25">
      <c r="A280" s="289">
        <v>279</v>
      </c>
      <c r="B280" s="289" t="s">
        <v>523</v>
      </c>
      <c r="C280" s="289" t="s">
        <v>296</v>
      </c>
      <c r="D280" s="291">
        <v>1.8423611111111111</v>
      </c>
      <c r="E280" s="290">
        <v>0.41805555555555557</v>
      </c>
    </row>
    <row r="281" spans="1:5" hidden="1" x14ac:dyDescent="0.25">
      <c r="A281" s="289">
        <v>280</v>
      </c>
      <c r="B281" s="289" t="s">
        <v>524</v>
      </c>
      <c r="C281" s="289" t="s">
        <v>240</v>
      </c>
      <c r="D281" s="291">
        <v>1.8520833333333335</v>
      </c>
      <c r="E281" s="290">
        <v>0.42083333333333334</v>
      </c>
    </row>
    <row r="282" spans="1:5" ht="28.5" hidden="1" x14ac:dyDescent="0.25">
      <c r="A282" s="289">
        <v>281</v>
      </c>
      <c r="B282" s="289" t="s">
        <v>525</v>
      </c>
      <c r="C282" s="289" t="s">
        <v>238</v>
      </c>
      <c r="D282" s="291">
        <v>1.8583333333333334</v>
      </c>
      <c r="E282" s="290">
        <v>0.42222222222222222</v>
      </c>
    </row>
    <row r="283" spans="1:5" hidden="1" x14ac:dyDescent="0.25">
      <c r="A283" s="289">
        <v>282</v>
      </c>
      <c r="B283" s="289" t="s">
        <v>526</v>
      </c>
      <c r="C283" s="289" t="s">
        <v>273</v>
      </c>
      <c r="D283" s="291">
        <v>1.8701388888888888</v>
      </c>
      <c r="E283" s="290">
        <v>0.42499999999999999</v>
      </c>
    </row>
    <row r="284" spans="1:5" hidden="1" x14ac:dyDescent="0.25">
      <c r="A284" s="289">
        <v>283</v>
      </c>
      <c r="B284" s="289" t="s">
        <v>527</v>
      </c>
      <c r="C284" s="289" t="s">
        <v>246</v>
      </c>
      <c r="D284" s="291">
        <v>1.90625</v>
      </c>
      <c r="E284" s="290">
        <v>0.43263888888888885</v>
      </c>
    </row>
    <row r="285" spans="1:5" hidden="1" x14ac:dyDescent="0.25">
      <c r="A285" s="289">
        <v>284</v>
      </c>
      <c r="B285" s="289" t="s">
        <v>528</v>
      </c>
      <c r="C285" s="289" t="s">
        <v>262</v>
      </c>
      <c r="D285" s="291">
        <v>1.9541666666666666</v>
      </c>
      <c r="E285" s="290">
        <v>0.44375000000000003</v>
      </c>
    </row>
    <row r="286" spans="1:5" hidden="1" x14ac:dyDescent="0.25">
      <c r="A286" s="289">
        <v>285</v>
      </c>
      <c r="B286" s="289" t="s">
        <v>529</v>
      </c>
      <c r="C286" s="289" t="s">
        <v>296</v>
      </c>
      <c r="D286" s="291">
        <v>1.9749999999999999</v>
      </c>
      <c r="E286" s="290">
        <v>0.44861111111111113</v>
      </c>
    </row>
    <row r="287" spans="1:5" hidden="1" x14ac:dyDescent="0.25">
      <c r="A287" s="289">
        <v>286</v>
      </c>
      <c r="B287" s="289" t="s">
        <v>530</v>
      </c>
      <c r="C287" s="289" t="s">
        <v>240</v>
      </c>
      <c r="D287" s="291">
        <v>1.9840277777777777</v>
      </c>
      <c r="E287" s="290">
        <v>0.45069444444444445</v>
      </c>
    </row>
    <row r="288" spans="1:5" hidden="1" x14ac:dyDescent="0.25">
      <c r="A288" s="289">
        <v>287</v>
      </c>
      <c r="B288" s="289" t="s">
        <v>531</v>
      </c>
      <c r="C288" s="289" t="s">
        <v>262</v>
      </c>
      <c r="D288" s="291">
        <v>2.0208333333333335</v>
      </c>
      <c r="E288" s="290">
        <v>0.45902777777777781</v>
      </c>
    </row>
    <row r="289" spans="1:5" hidden="1" x14ac:dyDescent="0.25">
      <c r="A289" s="289">
        <v>288</v>
      </c>
      <c r="B289" s="289" t="s">
        <v>532</v>
      </c>
      <c r="C289" s="289" t="s">
        <v>262</v>
      </c>
      <c r="D289" s="291">
        <v>2.0249999999999999</v>
      </c>
      <c r="E289" s="290">
        <v>0.4597222222222222</v>
      </c>
    </row>
    <row r="290" spans="1:5" hidden="1" x14ac:dyDescent="0.25">
      <c r="A290" s="289">
        <v>289</v>
      </c>
      <c r="B290" s="289" t="s">
        <v>533</v>
      </c>
      <c r="C290" s="289" t="s">
        <v>262</v>
      </c>
      <c r="D290" s="291">
        <v>2.0277777777777777</v>
      </c>
      <c r="E290" s="290">
        <v>0.4604166666666667</v>
      </c>
    </row>
    <row r="291" spans="1:5" hidden="1" x14ac:dyDescent="0.25">
      <c r="A291" s="289">
        <v>290</v>
      </c>
      <c r="B291" s="289" t="s">
        <v>534</v>
      </c>
      <c r="C291" s="289" t="s">
        <v>273</v>
      </c>
      <c r="D291" s="291">
        <v>2.0291666666666668</v>
      </c>
      <c r="E291" s="290">
        <v>0.46111111111111108</v>
      </c>
    </row>
    <row r="292" spans="1:5" hidden="1" x14ac:dyDescent="0.25">
      <c r="A292" s="289">
        <v>291</v>
      </c>
      <c r="B292" s="289" t="s">
        <v>535</v>
      </c>
      <c r="C292" s="289" t="s">
        <v>262</v>
      </c>
      <c r="D292" s="291">
        <v>2.0298611111111113</v>
      </c>
      <c r="E292" s="290">
        <v>0.46111111111111108</v>
      </c>
    </row>
    <row r="293" spans="1:5" hidden="1" x14ac:dyDescent="0.25">
      <c r="A293" s="289">
        <v>292</v>
      </c>
      <c r="B293" s="289" t="s">
        <v>536</v>
      </c>
      <c r="C293" s="289" t="s">
        <v>246</v>
      </c>
      <c r="D293" s="291">
        <v>2.098611111111111</v>
      </c>
      <c r="E293" s="290">
        <v>0.47638888888888892</v>
      </c>
    </row>
    <row r="294" spans="1:5" hidden="1" x14ac:dyDescent="0.25">
      <c r="A294" s="289">
        <v>293</v>
      </c>
      <c r="B294" s="289" t="s">
        <v>537</v>
      </c>
      <c r="C294" s="289" t="s">
        <v>296</v>
      </c>
      <c r="D294" s="291">
        <v>2.1409722222222221</v>
      </c>
      <c r="E294" s="290">
        <v>0.4861111111111111</v>
      </c>
    </row>
    <row r="295" spans="1:5" hidden="1" x14ac:dyDescent="0.25">
      <c r="A295" s="289">
        <v>294</v>
      </c>
      <c r="B295" s="289" t="s">
        <v>538</v>
      </c>
      <c r="C295" s="289" t="s">
        <v>296</v>
      </c>
      <c r="D295" s="291">
        <v>2.1750000000000003</v>
      </c>
      <c r="E295" s="290">
        <v>0.49374999999999997</v>
      </c>
    </row>
  </sheetData>
  <autoFilter ref="A1:E295" xr:uid="{ACF37D61-AA64-48CD-8D58-E92827C7303C}">
    <filterColumn colId="2">
      <filters>
        <filter val="Wirksworth Running Club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0B26-16C9-4FE9-82B1-80B49DEFF44E}">
  <sheetPr codeName="Sheet6" filterMode="1"/>
  <dimension ref="A1:E238"/>
  <sheetViews>
    <sheetView workbookViewId="0">
      <selection sqref="A1:XFD1048576"/>
    </sheetView>
  </sheetViews>
  <sheetFormatPr defaultRowHeight="15" x14ac:dyDescent="0.25"/>
  <cols>
    <col min="2" max="2" width="29" customWidth="1"/>
    <col min="3" max="3" width="39.28515625" customWidth="1"/>
    <col min="4" max="4" width="11.85546875" bestFit="1" customWidth="1"/>
    <col min="5" max="5" width="8" bestFit="1" customWidth="1"/>
  </cols>
  <sheetData>
    <row r="1" spans="1:5" ht="42.75" x14ac:dyDescent="0.25">
      <c r="A1" s="288" t="s">
        <v>230</v>
      </c>
      <c r="B1" s="288" t="s">
        <v>10</v>
      </c>
      <c r="C1" s="288" t="s">
        <v>231</v>
      </c>
      <c r="D1" s="288" t="s">
        <v>66</v>
      </c>
      <c r="E1" s="288" t="s">
        <v>232</v>
      </c>
    </row>
    <row r="2" spans="1:5" hidden="1" x14ac:dyDescent="0.25">
      <c r="A2" s="289">
        <v>1</v>
      </c>
      <c r="B2" s="289" t="s">
        <v>235</v>
      </c>
      <c r="C2" s="289" t="s">
        <v>236</v>
      </c>
      <c r="D2" s="291">
        <v>1.1916666666666667</v>
      </c>
      <c r="E2" s="290">
        <v>0.23819444444444446</v>
      </c>
    </row>
    <row r="3" spans="1:5" hidden="1" x14ac:dyDescent="0.25">
      <c r="A3" s="289">
        <v>2</v>
      </c>
      <c r="B3" s="289" t="s">
        <v>241</v>
      </c>
      <c r="C3" s="289" t="s">
        <v>238</v>
      </c>
      <c r="D3" s="291">
        <v>1.2375</v>
      </c>
      <c r="E3" s="290">
        <v>0.24722222222222223</v>
      </c>
    </row>
    <row r="4" spans="1:5" hidden="1" x14ac:dyDescent="0.25">
      <c r="A4" s="289">
        <v>3</v>
      </c>
      <c r="B4" s="289" t="s">
        <v>539</v>
      </c>
      <c r="C4" s="289" t="s">
        <v>236</v>
      </c>
      <c r="D4" s="291">
        <v>1.2569444444444444</v>
      </c>
      <c r="E4" s="290">
        <v>0.25138888888888888</v>
      </c>
    </row>
    <row r="5" spans="1:5" hidden="1" x14ac:dyDescent="0.25">
      <c r="A5" s="289">
        <v>4</v>
      </c>
      <c r="B5" s="289" t="s">
        <v>243</v>
      </c>
      <c r="C5" s="289" t="s">
        <v>236</v>
      </c>
      <c r="D5" s="291">
        <v>1.26875</v>
      </c>
      <c r="E5" s="290">
        <v>0.25347222222222221</v>
      </c>
    </row>
    <row r="6" spans="1:5" hidden="1" x14ac:dyDescent="0.25">
      <c r="A6" s="289">
        <v>5</v>
      </c>
      <c r="B6" s="289" t="s">
        <v>540</v>
      </c>
      <c r="C6" s="289" t="s">
        <v>257</v>
      </c>
      <c r="D6" s="291">
        <v>1.2743055555555556</v>
      </c>
      <c r="E6" s="290">
        <v>0.25486111111111109</v>
      </c>
    </row>
    <row r="7" spans="1:5" hidden="1" x14ac:dyDescent="0.25">
      <c r="A7" s="289">
        <v>6</v>
      </c>
      <c r="B7" s="289" t="s">
        <v>541</v>
      </c>
      <c r="C7" s="289" t="s">
        <v>240</v>
      </c>
      <c r="D7" s="291">
        <v>1.2826388888888889</v>
      </c>
      <c r="E7" s="290">
        <v>0.25625000000000003</v>
      </c>
    </row>
    <row r="8" spans="1:5" hidden="1" x14ac:dyDescent="0.25">
      <c r="A8" s="289">
        <v>7</v>
      </c>
      <c r="B8" s="289" t="s">
        <v>244</v>
      </c>
      <c r="C8" s="289" t="s">
        <v>234</v>
      </c>
      <c r="D8" s="291">
        <v>1.2833333333333334</v>
      </c>
      <c r="E8" s="290">
        <v>0.25625000000000003</v>
      </c>
    </row>
    <row r="9" spans="1:5" hidden="1" x14ac:dyDescent="0.25">
      <c r="A9" s="289">
        <v>8</v>
      </c>
      <c r="B9" s="289" t="s">
        <v>271</v>
      </c>
      <c r="C9" s="289" t="s">
        <v>257</v>
      </c>
      <c r="D9" s="291">
        <v>1.2847222222222221</v>
      </c>
      <c r="E9" s="290">
        <v>0.25694444444444448</v>
      </c>
    </row>
    <row r="10" spans="1:5" hidden="1" x14ac:dyDescent="0.25">
      <c r="A10" s="289">
        <v>9</v>
      </c>
      <c r="B10" s="289" t="s">
        <v>542</v>
      </c>
      <c r="C10" s="289" t="s">
        <v>236</v>
      </c>
      <c r="D10" s="291">
        <v>1.2854166666666667</v>
      </c>
      <c r="E10" s="290">
        <v>0.25694444444444448</v>
      </c>
    </row>
    <row r="11" spans="1:5" hidden="1" x14ac:dyDescent="0.25">
      <c r="A11" s="289">
        <v>10</v>
      </c>
      <c r="B11" s="289" t="s">
        <v>247</v>
      </c>
      <c r="C11" s="289" t="s">
        <v>246</v>
      </c>
      <c r="D11" s="291">
        <v>1.2868055555555555</v>
      </c>
      <c r="E11" s="290">
        <v>0.25694444444444448</v>
      </c>
    </row>
    <row r="12" spans="1:5" hidden="1" x14ac:dyDescent="0.25">
      <c r="A12" s="289">
        <v>11</v>
      </c>
      <c r="B12" s="289" t="s">
        <v>242</v>
      </c>
      <c r="C12" s="289" t="s">
        <v>234</v>
      </c>
      <c r="D12" s="291">
        <v>1.3020833333333333</v>
      </c>
      <c r="E12" s="290">
        <v>0.26041666666666669</v>
      </c>
    </row>
    <row r="13" spans="1:5" hidden="1" x14ac:dyDescent="0.25">
      <c r="A13" s="289">
        <v>12</v>
      </c>
      <c r="B13" s="289" t="s">
        <v>252</v>
      </c>
      <c r="C13" s="289" t="s">
        <v>253</v>
      </c>
      <c r="D13" s="291">
        <v>1.3347222222222221</v>
      </c>
      <c r="E13" s="290">
        <v>0.26666666666666666</v>
      </c>
    </row>
    <row r="14" spans="1:5" hidden="1" x14ac:dyDescent="0.25">
      <c r="A14" s="289">
        <v>13</v>
      </c>
      <c r="B14" s="289" t="s">
        <v>250</v>
      </c>
      <c r="C14" s="289" t="s">
        <v>240</v>
      </c>
      <c r="D14" s="291">
        <v>1.3458333333333332</v>
      </c>
      <c r="E14" s="290">
        <v>0.26874999999999999</v>
      </c>
    </row>
    <row r="15" spans="1:5" hidden="1" x14ac:dyDescent="0.25">
      <c r="A15" s="289">
        <v>14</v>
      </c>
      <c r="B15" s="289" t="s">
        <v>251</v>
      </c>
      <c r="C15" s="289" t="s">
        <v>246</v>
      </c>
      <c r="D15" s="291">
        <v>1.3486111111111112</v>
      </c>
      <c r="E15" s="290">
        <v>0.26944444444444443</v>
      </c>
    </row>
    <row r="16" spans="1:5" hidden="1" x14ac:dyDescent="0.25">
      <c r="A16" s="289">
        <v>15</v>
      </c>
      <c r="B16" s="289" t="s">
        <v>275</v>
      </c>
      <c r="C16" s="289" t="s">
        <v>236</v>
      </c>
      <c r="D16" s="291">
        <v>1.3583333333333334</v>
      </c>
      <c r="E16" s="290">
        <v>0.27152777777777776</v>
      </c>
    </row>
    <row r="17" spans="1:5" hidden="1" x14ac:dyDescent="0.25">
      <c r="A17" s="289">
        <v>16</v>
      </c>
      <c r="B17" s="289" t="s">
        <v>267</v>
      </c>
      <c r="C17" s="289" t="s">
        <v>253</v>
      </c>
      <c r="D17" s="291">
        <v>1.3604166666666666</v>
      </c>
      <c r="E17" s="290">
        <v>0.27152777777777776</v>
      </c>
    </row>
    <row r="18" spans="1:5" hidden="1" x14ac:dyDescent="0.25">
      <c r="A18" s="289">
        <v>17</v>
      </c>
      <c r="B18" s="289" t="s">
        <v>543</v>
      </c>
      <c r="C18" s="289" t="s">
        <v>246</v>
      </c>
      <c r="D18" s="291">
        <v>1.3611111111111109</v>
      </c>
      <c r="E18" s="290">
        <v>0.2722222222222222</v>
      </c>
    </row>
    <row r="19" spans="1:5" hidden="1" x14ac:dyDescent="0.25">
      <c r="A19" s="289">
        <v>18</v>
      </c>
      <c r="B19" s="289" t="s">
        <v>544</v>
      </c>
      <c r="C19" s="289" t="s">
        <v>238</v>
      </c>
      <c r="D19" s="291">
        <v>1.3618055555555555</v>
      </c>
      <c r="E19" s="290">
        <v>0.2722222222222222</v>
      </c>
    </row>
    <row r="20" spans="1:5" hidden="1" x14ac:dyDescent="0.25">
      <c r="A20" s="289">
        <v>19</v>
      </c>
      <c r="B20" s="289" t="s">
        <v>265</v>
      </c>
      <c r="C20" s="289" t="s">
        <v>238</v>
      </c>
      <c r="D20" s="291">
        <v>1.3652777777777778</v>
      </c>
      <c r="E20" s="290">
        <v>0.27291666666666664</v>
      </c>
    </row>
    <row r="21" spans="1:5" hidden="1" x14ac:dyDescent="0.25">
      <c r="A21" s="289">
        <v>20</v>
      </c>
      <c r="B21" s="289" t="s">
        <v>260</v>
      </c>
      <c r="C21" s="289" t="s">
        <v>253</v>
      </c>
      <c r="D21" s="291">
        <v>1.3666666666666665</v>
      </c>
      <c r="E21" s="290">
        <v>0.27291666666666664</v>
      </c>
    </row>
    <row r="22" spans="1:5" hidden="1" x14ac:dyDescent="0.25">
      <c r="A22" s="289">
        <v>21</v>
      </c>
      <c r="B22" s="289" t="s">
        <v>264</v>
      </c>
      <c r="C22" s="289" t="s">
        <v>257</v>
      </c>
      <c r="D22" s="291">
        <v>1.3694444444444445</v>
      </c>
      <c r="E22" s="290">
        <v>0.27361111111111108</v>
      </c>
    </row>
    <row r="23" spans="1:5" hidden="1" x14ac:dyDescent="0.25">
      <c r="A23" s="289">
        <v>22</v>
      </c>
      <c r="B23" s="289" t="s">
        <v>263</v>
      </c>
      <c r="C23" s="289" t="s">
        <v>240</v>
      </c>
      <c r="D23" s="291">
        <v>1.3736111111111111</v>
      </c>
      <c r="E23" s="290">
        <v>0.27430555555555552</v>
      </c>
    </row>
    <row r="24" spans="1:5" hidden="1" x14ac:dyDescent="0.25">
      <c r="A24" s="289">
        <v>23</v>
      </c>
      <c r="B24" s="289" t="s">
        <v>305</v>
      </c>
      <c r="C24" s="289" t="s">
        <v>253</v>
      </c>
      <c r="D24" s="291">
        <v>1.3881944444444445</v>
      </c>
      <c r="E24" s="290">
        <v>0.27708333333333335</v>
      </c>
    </row>
    <row r="25" spans="1:5" hidden="1" x14ac:dyDescent="0.25">
      <c r="A25" s="289">
        <v>24</v>
      </c>
      <c r="B25" s="289" t="s">
        <v>259</v>
      </c>
      <c r="C25" s="289" t="s">
        <v>246</v>
      </c>
      <c r="D25" s="291">
        <v>1.3895833333333334</v>
      </c>
      <c r="E25" s="290">
        <v>0.27777777777777779</v>
      </c>
    </row>
    <row r="26" spans="1:5" hidden="1" x14ac:dyDescent="0.25">
      <c r="A26" s="289">
        <v>25</v>
      </c>
      <c r="B26" s="289" t="s">
        <v>285</v>
      </c>
      <c r="C26" s="289" t="s">
        <v>234</v>
      </c>
      <c r="D26" s="291">
        <v>1.3972222222222221</v>
      </c>
      <c r="E26" s="290">
        <v>0.27916666666666667</v>
      </c>
    </row>
    <row r="27" spans="1:5" hidden="1" x14ac:dyDescent="0.25">
      <c r="A27" s="289">
        <v>26</v>
      </c>
      <c r="B27" s="289" t="s">
        <v>545</v>
      </c>
      <c r="C27" s="289" t="s">
        <v>236</v>
      </c>
      <c r="D27" s="291">
        <v>1.4048611111111111</v>
      </c>
      <c r="E27" s="290">
        <v>0.28055555555555556</v>
      </c>
    </row>
    <row r="28" spans="1:5" hidden="1" x14ac:dyDescent="0.25">
      <c r="A28" s="289">
        <v>27</v>
      </c>
      <c r="B28" s="289" t="s">
        <v>266</v>
      </c>
      <c r="C28" s="289" t="s">
        <v>257</v>
      </c>
      <c r="D28" s="291">
        <v>1.40625</v>
      </c>
      <c r="E28" s="290">
        <v>0.28125</v>
      </c>
    </row>
    <row r="29" spans="1:5" hidden="1" x14ac:dyDescent="0.25">
      <c r="A29" s="289">
        <v>28</v>
      </c>
      <c r="B29" s="289" t="s">
        <v>287</v>
      </c>
      <c r="C29" s="289" t="s">
        <v>234</v>
      </c>
      <c r="D29" s="291">
        <v>1.4333333333333333</v>
      </c>
      <c r="E29" s="290">
        <v>0.28611111111111115</v>
      </c>
    </row>
    <row r="30" spans="1:5" hidden="1" x14ac:dyDescent="0.25">
      <c r="A30" s="289">
        <v>29</v>
      </c>
      <c r="B30" s="289" t="s">
        <v>546</v>
      </c>
      <c r="C30" s="289" t="s">
        <v>238</v>
      </c>
      <c r="D30" s="291">
        <v>1.440277777777778</v>
      </c>
      <c r="E30" s="290">
        <v>0.28750000000000003</v>
      </c>
    </row>
    <row r="31" spans="1:5" x14ac:dyDescent="0.25">
      <c r="A31" s="289">
        <v>30</v>
      </c>
      <c r="B31" s="289" t="s">
        <v>283</v>
      </c>
      <c r="C31" s="289" t="s">
        <v>284</v>
      </c>
      <c r="D31" s="291">
        <v>1.4416666666666667</v>
      </c>
      <c r="E31" s="290">
        <v>0.28819444444444448</v>
      </c>
    </row>
    <row r="32" spans="1:5" hidden="1" x14ac:dyDescent="0.25">
      <c r="A32" s="289">
        <v>31</v>
      </c>
      <c r="B32" s="289" t="s">
        <v>547</v>
      </c>
      <c r="C32" s="289" t="s">
        <v>240</v>
      </c>
      <c r="D32" s="291">
        <v>1.4479166666666667</v>
      </c>
      <c r="E32" s="290">
        <v>0.28958333333333336</v>
      </c>
    </row>
    <row r="33" spans="1:5" x14ac:dyDescent="0.25">
      <c r="A33" s="289">
        <v>32</v>
      </c>
      <c r="B33" s="289" t="s">
        <v>548</v>
      </c>
      <c r="C33" s="289" t="s">
        <v>284</v>
      </c>
      <c r="D33" s="291">
        <v>1.4520833333333334</v>
      </c>
      <c r="E33" s="290">
        <v>0.2902777777777778</v>
      </c>
    </row>
    <row r="34" spans="1:5" hidden="1" x14ac:dyDescent="0.25">
      <c r="A34" s="289">
        <v>33</v>
      </c>
      <c r="B34" s="289" t="s">
        <v>549</v>
      </c>
      <c r="C34" s="289" t="s">
        <v>269</v>
      </c>
      <c r="D34" s="291">
        <v>1.4569444444444446</v>
      </c>
      <c r="E34" s="290">
        <v>0.29097222222222224</v>
      </c>
    </row>
    <row r="35" spans="1:5" hidden="1" x14ac:dyDescent="0.25">
      <c r="A35" s="289">
        <v>34</v>
      </c>
      <c r="B35" s="289" t="s">
        <v>550</v>
      </c>
      <c r="C35" s="289" t="s">
        <v>240</v>
      </c>
      <c r="D35" s="291">
        <v>1.4652777777777777</v>
      </c>
      <c r="E35" s="290">
        <v>0.29305555555555557</v>
      </c>
    </row>
    <row r="36" spans="1:5" hidden="1" x14ac:dyDescent="0.25">
      <c r="A36" s="289">
        <v>35</v>
      </c>
      <c r="B36" s="289" t="s">
        <v>286</v>
      </c>
      <c r="C36" s="289" t="s">
        <v>236</v>
      </c>
      <c r="D36" s="291">
        <v>1.4666666666666668</v>
      </c>
      <c r="E36" s="290">
        <v>0.29305555555555557</v>
      </c>
    </row>
    <row r="37" spans="1:5" hidden="1" x14ac:dyDescent="0.25">
      <c r="A37" s="289">
        <v>36</v>
      </c>
      <c r="B37" s="289" t="s">
        <v>551</v>
      </c>
      <c r="C37" s="289" t="s">
        <v>236</v>
      </c>
      <c r="D37" s="291">
        <v>1.4673611111111111</v>
      </c>
      <c r="E37" s="290">
        <v>0.29305555555555557</v>
      </c>
    </row>
    <row r="38" spans="1:5" hidden="1" x14ac:dyDescent="0.25">
      <c r="A38" s="289">
        <v>37</v>
      </c>
      <c r="B38" s="289" t="s">
        <v>274</v>
      </c>
      <c r="C38" s="289" t="s">
        <v>238</v>
      </c>
      <c r="D38" s="291">
        <v>1.4680555555555557</v>
      </c>
      <c r="E38" s="290">
        <v>0.29305555555555557</v>
      </c>
    </row>
    <row r="39" spans="1:5" hidden="1" x14ac:dyDescent="0.25">
      <c r="A39" s="289">
        <v>38</v>
      </c>
      <c r="B39" s="289" t="s">
        <v>302</v>
      </c>
      <c r="C39" s="289" t="s">
        <v>246</v>
      </c>
      <c r="D39" s="291">
        <v>1.46875</v>
      </c>
      <c r="E39" s="290">
        <v>0.29375000000000001</v>
      </c>
    </row>
    <row r="40" spans="1:5" hidden="1" x14ac:dyDescent="0.25">
      <c r="A40" s="289">
        <v>39</v>
      </c>
      <c r="B40" s="289" t="s">
        <v>282</v>
      </c>
      <c r="C40" s="289" t="s">
        <v>236</v>
      </c>
      <c r="D40" s="291">
        <v>1.4694444444444443</v>
      </c>
      <c r="E40" s="290">
        <v>0.29375000000000001</v>
      </c>
    </row>
    <row r="41" spans="1:5" hidden="1" x14ac:dyDescent="0.25">
      <c r="A41" s="289">
        <v>40</v>
      </c>
      <c r="B41" s="289" t="s">
        <v>552</v>
      </c>
      <c r="C41" s="289" t="s">
        <v>253</v>
      </c>
      <c r="D41" s="291">
        <v>1.4798611111111111</v>
      </c>
      <c r="E41" s="290">
        <v>0.29583333333333334</v>
      </c>
    </row>
    <row r="42" spans="1:5" hidden="1" x14ac:dyDescent="0.25">
      <c r="A42" s="289">
        <v>41</v>
      </c>
      <c r="B42" s="289" t="s">
        <v>553</v>
      </c>
      <c r="C42" s="289" t="s">
        <v>253</v>
      </c>
      <c r="D42" s="291">
        <v>1.4833333333333334</v>
      </c>
      <c r="E42" s="290">
        <v>0.29652777777777778</v>
      </c>
    </row>
    <row r="43" spans="1:5" x14ac:dyDescent="0.25">
      <c r="A43" s="289">
        <v>42</v>
      </c>
      <c r="B43" s="289" t="s">
        <v>300</v>
      </c>
      <c r="C43" s="289" t="s">
        <v>284</v>
      </c>
      <c r="D43" s="291">
        <v>1.4854166666666666</v>
      </c>
      <c r="E43" s="290">
        <v>0.29652777777777778</v>
      </c>
    </row>
    <row r="44" spans="1:5" hidden="1" x14ac:dyDescent="0.25">
      <c r="A44" s="289">
        <v>43</v>
      </c>
      <c r="B44" s="289" t="s">
        <v>291</v>
      </c>
      <c r="C44" s="289" t="s">
        <v>234</v>
      </c>
      <c r="D44" s="291">
        <v>1.4861111111111109</v>
      </c>
      <c r="E44" s="290">
        <v>0.29722222222222222</v>
      </c>
    </row>
    <row r="45" spans="1:5" hidden="1" x14ac:dyDescent="0.25">
      <c r="A45" s="289">
        <v>44</v>
      </c>
      <c r="B45" s="289" t="s">
        <v>554</v>
      </c>
      <c r="C45" s="289" t="s">
        <v>234</v>
      </c>
      <c r="D45" s="291">
        <v>1.4888888888888889</v>
      </c>
      <c r="E45" s="290">
        <v>0.29722222222222222</v>
      </c>
    </row>
    <row r="46" spans="1:5" hidden="1" x14ac:dyDescent="0.25">
      <c r="A46" s="289">
        <v>45</v>
      </c>
      <c r="B46" s="289" t="s">
        <v>555</v>
      </c>
      <c r="C46" s="289" t="s">
        <v>238</v>
      </c>
      <c r="D46" s="291">
        <v>1.4930555555555556</v>
      </c>
      <c r="E46" s="290">
        <v>0.2986111111111111</v>
      </c>
    </row>
    <row r="47" spans="1:5" hidden="1" x14ac:dyDescent="0.25">
      <c r="A47" s="289">
        <v>46</v>
      </c>
      <c r="B47" s="289" t="s">
        <v>556</v>
      </c>
      <c r="C47" s="289" t="s">
        <v>253</v>
      </c>
      <c r="D47" s="291">
        <v>1.4986111111111111</v>
      </c>
      <c r="E47" s="290">
        <v>0.29930555555555555</v>
      </c>
    </row>
    <row r="48" spans="1:5" hidden="1" x14ac:dyDescent="0.25">
      <c r="A48" s="289">
        <v>47</v>
      </c>
      <c r="B48" s="289" t="s">
        <v>298</v>
      </c>
      <c r="C48" s="289" t="s">
        <v>240</v>
      </c>
      <c r="D48" s="291">
        <v>1.5006944444444443</v>
      </c>
      <c r="E48" s="290">
        <v>0.3</v>
      </c>
    </row>
    <row r="49" spans="1:5" hidden="1" x14ac:dyDescent="0.25">
      <c r="A49" s="289">
        <v>48</v>
      </c>
      <c r="B49" s="289" t="s">
        <v>557</v>
      </c>
      <c r="C49" s="289" t="s">
        <v>257</v>
      </c>
      <c r="D49" s="291">
        <v>1.5034722222222223</v>
      </c>
      <c r="E49" s="290">
        <v>0.30069444444444443</v>
      </c>
    </row>
    <row r="50" spans="1:5" x14ac:dyDescent="0.25">
      <c r="A50" s="289">
        <v>49</v>
      </c>
      <c r="B50" s="289" t="s">
        <v>308</v>
      </c>
      <c r="C50" s="289" t="s">
        <v>284</v>
      </c>
      <c r="D50" s="291">
        <v>1.5048611111111112</v>
      </c>
      <c r="E50" s="290">
        <v>0.30069444444444443</v>
      </c>
    </row>
    <row r="51" spans="1:5" hidden="1" x14ac:dyDescent="0.25">
      <c r="A51" s="289">
        <v>50</v>
      </c>
      <c r="B51" s="289" t="s">
        <v>558</v>
      </c>
      <c r="C51" s="289" t="s">
        <v>273</v>
      </c>
      <c r="D51" s="291">
        <v>1.5069444444444444</v>
      </c>
      <c r="E51" s="290">
        <v>0.30138888888888887</v>
      </c>
    </row>
    <row r="52" spans="1:5" hidden="1" x14ac:dyDescent="0.25">
      <c r="A52" s="289">
        <v>51</v>
      </c>
      <c r="B52" s="289" t="s">
        <v>294</v>
      </c>
      <c r="C52" s="289" t="s">
        <v>269</v>
      </c>
      <c r="D52" s="291">
        <v>1.5111111111111111</v>
      </c>
      <c r="E52" s="290">
        <v>0.30208333333333331</v>
      </c>
    </row>
    <row r="53" spans="1:5" hidden="1" x14ac:dyDescent="0.25">
      <c r="A53" s="289">
        <v>52</v>
      </c>
      <c r="B53" s="289" t="s">
        <v>559</v>
      </c>
      <c r="C53" s="289" t="s">
        <v>238</v>
      </c>
      <c r="D53" s="291">
        <v>1.5138888888888891</v>
      </c>
      <c r="E53" s="290">
        <v>0.30277777777777776</v>
      </c>
    </row>
    <row r="54" spans="1:5" x14ac:dyDescent="0.25">
      <c r="A54" s="289">
        <v>53</v>
      </c>
      <c r="B54" s="289" t="s">
        <v>560</v>
      </c>
      <c r="C54" s="289" t="s">
        <v>284</v>
      </c>
      <c r="D54" s="291">
        <v>1.528472222222222</v>
      </c>
      <c r="E54" s="290">
        <v>0.30555555555555552</v>
      </c>
    </row>
    <row r="55" spans="1:5" hidden="1" x14ac:dyDescent="0.25">
      <c r="A55" s="289">
        <v>54</v>
      </c>
      <c r="B55" s="289" t="s">
        <v>561</v>
      </c>
      <c r="C55" s="289" t="s">
        <v>269</v>
      </c>
      <c r="D55" s="291">
        <v>1.5354166666666667</v>
      </c>
      <c r="E55" s="290">
        <v>0.30694444444444441</v>
      </c>
    </row>
    <row r="56" spans="1:5" hidden="1" x14ac:dyDescent="0.25">
      <c r="A56" s="289">
        <v>55</v>
      </c>
      <c r="B56" s="289" t="s">
        <v>562</v>
      </c>
      <c r="C56" s="289" t="s">
        <v>234</v>
      </c>
      <c r="D56" s="291">
        <v>1.5368055555555555</v>
      </c>
      <c r="E56" s="290">
        <v>0.30694444444444441</v>
      </c>
    </row>
    <row r="57" spans="1:5" hidden="1" x14ac:dyDescent="0.25">
      <c r="A57" s="289">
        <v>56</v>
      </c>
      <c r="B57" s="289" t="s">
        <v>338</v>
      </c>
      <c r="C57" s="289" t="s">
        <v>234</v>
      </c>
      <c r="D57" s="291">
        <v>1.5479166666666666</v>
      </c>
      <c r="E57" s="290">
        <v>0.30902777777777779</v>
      </c>
    </row>
    <row r="58" spans="1:5" hidden="1" x14ac:dyDescent="0.25">
      <c r="A58" s="289">
        <v>57</v>
      </c>
      <c r="B58" s="289" t="s">
        <v>563</v>
      </c>
      <c r="C58" s="289" t="s">
        <v>253</v>
      </c>
      <c r="D58" s="291">
        <v>1.5520833333333333</v>
      </c>
      <c r="E58" s="290">
        <v>0.31041666666666667</v>
      </c>
    </row>
    <row r="59" spans="1:5" hidden="1" x14ac:dyDescent="0.25">
      <c r="A59" s="289">
        <v>58</v>
      </c>
      <c r="B59" s="289" t="s">
        <v>564</v>
      </c>
      <c r="C59" s="289" t="s">
        <v>234</v>
      </c>
      <c r="D59" s="291">
        <v>1.5534722222222221</v>
      </c>
      <c r="E59" s="290">
        <v>0.31041666666666667</v>
      </c>
    </row>
    <row r="60" spans="1:5" hidden="1" x14ac:dyDescent="0.25">
      <c r="A60" s="289">
        <v>59</v>
      </c>
      <c r="B60" s="289" t="s">
        <v>293</v>
      </c>
      <c r="C60" s="289" t="s">
        <v>240</v>
      </c>
      <c r="D60" s="291">
        <v>1.5555555555555556</v>
      </c>
      <c r="E60" s="290">
        <v>0.31111111111111112</v>
      </c>
    </row>
    <row r="61" spans="1:5" hidden="1" x14ac:dyDescent="0.25">
      <c r="A61" s="289">
        <v>60</v>
      </c>
      <c r="B61" s="289" t="s">
        <v>320</v>
      </c>
      <c r="C61" s="289" t="s">
        <v>240</v>
      </c>
      <c r="D61" s="291">
        <v>1.5562500000000001</v>
      </c>
      <c r="E61" s="290">
        <v>0.31111111111111112</v>
      </c>
    </row>
    <row r="62" spans="1:5" hidden="1" x14ac:dyDescent="0.25">
      <c r="A62" s="289">
        <v>61</v>
      </c>
      <c r="B62" s="289" t="s">
        <v>565</v>
      </c>
      <c r="C62" s="289" t="s">
        <v>240</v>
      </c>
      <c r="D62" s="291">
        <v>1.5576388888888888</v>
      </c>
      <c r="E62" s="290">
        <v>0.31111111111111112</v>
      </c>
    </row>
    <row r="63" spans="1:5" hidden="1" x14ac:dyDescent="0.25">
      <c r="A63" s="289">
        <v>62</v>
      </c>
      <c r="B63" s="289" t="s">
        <v>566</v>
      </c>
      <c r="C63" s="289" t="s">
        <v>234</v>
      </c>
      <c r="D63" s="291">
        <v>1.559722222222222</v>
      </c>
      <c r="E63" s="290">
        <v>0.31180555555555556</v>
      </c>
    </row>
    <row r="64" spans="1:5" hidden="1" x14ac:dyDescent="0.25">
      <c r="A64" s="289">
        <v>63</v>
      </c>
      <c r="B64" s="289" t="s">
        <v>318</v>
      </c>
      <c r="C64" s="289" t="s">
        <v>234</v>
      </c>
      <c r="D64" s="291">
        <v>1.5625</v>
      </c>
      <c r="E64" s="290">
        <v>0.3125</v>
      </c>
    </row>
    <row r="65" spans="1:5" hidden="1" x14ac:dyDescent="0.25">
      <c r="A65" s="289">
        <v>64</v>
      </c>
      <c r="B65" s="289" t="s">
        <v>330</v>
      </c>
      <c r="C65" s="289" t="s">
        <v>262</v>
      </c>
      <c r="D65" s="291">
        <v>1.5645833333333332</v>
      </c>
      <c r="E65" s="290">
        <v>0.3125</v>
      </c>
    </row>
    <row r="66" spans="1:5" hidden="1" x14ac:dyDescent="0.25">
      <c r="A66" s="289">
        <v>65</v>
      </c>
      <c r="B66" s="289" t="s">
        <v>567</v>
      </c>
      <c r="C66" s="289" t="s">
        <v>269</v>
      </c>
      <c r="D66" s="291">
        <v>1.5659722222222223</v>
      </c>
      <c r="E66" s="290">
        <v>0.31319444444444444</v>
      </c>
    </row>
    <row r="67" spans="1:5" x14ac:dyDescent="0.25">
      <c r="A67" s="289">
        <v>66</v>
      </c>
      <c r="B67" s="289" t="s">
        <v>328</v>
      </c>
      <c r="C67" s="289" t="s">
        <v>284</v>
      </c>
      <c r="D67" s="291">
        <v>1.5666666666666667</v>
      </c>
      <c r="E67" s="290">
        <v>0.31319444444444444</v>
      </c>
    </row>
    <row r="68" spans="1:5" hidden="1" x14ac:dyDescent="0.25">
      <c r="A68" s="289">
        <v>67</v>
      </c>
      <c r="B68" s="289" t="s">
        <v>321</v>
      </c>
      <c r="C68" s="289" t="s">
        <v>246</v>
      </c>
      <c r="D68" s="291">
        <v>1.5694444444444444</v>
      </c>
      <c r="E68" s="290">
        <v>0.31388888888888888</v>
      </c>
    </row>
    <row r="69" spans="1:5" hidden="1" x14ac:dyDescent="0.25">
      <c r="A69" s="289">
        <v>68</v>
      </c>
      <c r="B69" s="289" t="s">
        <v>360</v>
      </c>
      <c r="C69" s="289" t="s">
        <v>246</v>
      </c>
      <c r="D69" s="291">
        <v>1.5722222222222222</v>
      </c>
      <c r="E69" s="290">
        <v>0.31388888888888888</v>
      </c>
    </row>
    <row r="70" spans="1:5" hidden="1" x14ac:dyDescent="0.25">
      <c r="A70" s="289">
        <v>69</v>
      </c>
      <c r="B70" s="289" t="s">
        <v>341</v>
      </c>
      <c r="C70" s="289" t="s">
        <v>253</v>
      </c>
      <c r="D70" s="291">
        <v>1.5729166666666667</v>
      </c>
      <c r="E70" s="290">
        <v>0.31458333333333333</v>
      </c>
    </row>
    <row r="71" spans="1:5" hidden="1" x14ac:dyDescent="0.25">
      <c r="A71" s="289">
        <v>70</v>
      </c>
      <c r="B71" s="289" t="s">
        <v>340</v>
      </c>
      <c r="C71" s="289" t="s">
        <v>246</v>
      </c>
      <c r="D71" s="291">
        <v>1.5743055555555554</v>
      </c>
      <c r="E71" s="290">
        <v>0.31458333333333333</v>
      </c>
    </row>
    <row r="72" spans="1:5" hidden="1" x14ac:dyDescent="0.25">
      <c r="A72" s="289">
        <v>71</v>
      </c>
      <c r="B72" s="289" t="s">
        <v>316</v>
      </c>
      <c r="C72" s="289" t="s">
        <v>236</v>
      </c>
      <c r="D72" s="291">
        <v>1.575</v>
      </c>
      <c r="E72" s="290">
        <v>0.31458333333333333</v>
      </c>
    </row>
    <row r="73" spans="1:5" hidden="1" x14ac:dyDescent="0.25">
      <c r="A73" s="289">
        <v>72</v>
      </c>
      <c r="B73" s="289" t="s">
        <v>349</v>
      </c>
      <c r="C73" s="289" t="s">
        <v>238</v>
      </c>
      <c r="D73" s="291">
        <v>1.575</v>
      </c>
      <c r="E73" s="290">
        <v>0.31458333333333333</v>
      </c>
    </row>
    <row r="74" spans="1:5" hidden="1" x14ac:dyDescent="0.25">
      <c r="A74" s="289">
        <v>73</v>
      </c>
      <c r="B74" s="289" t="s">
        <v>372</v>
      </c>
      <c r="C74" s="289" t="s">
        <v>269</v>
      </c>
      <c r="D74" s="291">
        <v>1.5777777777777777</v>
      </c>
      <c r="E74" s="290">
        <v>0.31527777777777777</v>
      </c>
    </row>
    <row r="75" spans="1:5" hidden="1" x14ac:dyDescent="0.25">
      <c r="A75" s="289">
        <v>74</v>
      </c>
      <c r="B75" s="289" t="s">
        <v>568</v>
      </c>
      <c r="C75" s="289" t="s">
        <v>236</v>
      </c>
      <c r="D75" s="291">
        <v>1.5791666666666666</v>
      </c>
      <c r="E75" s="290">
        <v>0.31527777777777777</v>
      </c>
    </row>
    <row r="76" spans="1:5" x14ac:dyDescent="0.25">
      <c r="A76" s="289">
        <v>75</v>
      </c>
      <c r="B76" s="289" t="s">
        <v>333</v>
      </c>
      <c r="C76" s="289" t="s">
        <v>284</v>
      </c>
      <c r="D76" s="291">
        <v>1.5798611111111109</v>
      </c>
      <c r="E76" s="290">
        <v>0.31597222222222221</v>
      </c>
    </row>
    <row r="77" spans="1:5" hidden="1" x14ac:dyDescent="0.25">
      <c r="A77" s="289">
        <v>76</v>
      </c>
      <c r="B77" s="289" t="s">
        <v>569</v>
      </c>
      <c r="C77" s="289" t="s">
        <v>236</v>
      </c>
      <c r="D77" s="291">
        <v>1.5805555555555555</v>
      </c>
      <c r="E77" s="290">
        <v>0.31597222222222221</v>
      </c>
    </row>
    <row r="78" spans="1:5" hidden="1" x14ac:dyDescent="0.25">
      <c r="A78" s="289">
        <v>77</v>
      </c>
      <c r="B78" s="289" t="s">
        <v>570</v>
      </c>
      <c r="C78" s="289" t="s">
        <v>238</v>
      </c>
      <c r="D78" s="291">
        <v>1.5805555555555555</v>
      </c>
      <c r="E78" s="290">
        <v>0.31597222222222221</v>
      </c>
    </row>
    <row r="79" spans="1:5" hidden="1" x14ac:dyDescent="0.25">
      <c r="A79" s="289">
        <v>78</v>
      </c>
      <c r="B79" s="289" t="s">
        <v>571</v>
      </c>
      <c r="C79" s="289" t="s">
        <v>257</v>
      </c>
      <c r="D79" s="291">
        <v>1.5833333333333333</v>
      </c>
      <c r="E79" s="290">
        <v>0.31666666666666665</v>
      </c>
    </row>
    <row r="80" spans="1:5" hidden="1" x14ac:dyDescent="0.25">
      <c r="A80" s="289">
        <v>79</v>
      </c>
      <c r="B80" s="289" t="s">
        <v>374</v>
      </c>
      <c r="C80" s="289" t="s">
        <v>234</v>
      </c>
      <c r="D80" s="291">
        <v>1.5840277777777778</v>
      </c>
      <c r="E80" s="290">
        <v>0.31666666666666665</v>
      </c>
    </row>
    <row r="81" spans="1:5" hidden="1" x14ac:dyDescent="0.25">
      <c r="A81" s="289">
        <v>80</v>
      </c>
      <c r="B81" s="289" t="s">
        <v>572</v>
      </c>
      <c r="C81" s="289" t="s">
        <v>240</v>
      </c>
      <c r="D81" s="291">
        <v>1.5875000000000001</v>
      </c>
      <c r="E81" s="290">
        <v>0.31736111111111115</v>
      </c>
    </row>
    <row r="82" spans="1:5" hidden="1" x14ac:dyDescent="0.25">
      <c r="A82" s="289">
        <v>81</v>
      </c>
      <c r="B82" s="289" t="s">
        <v>573</v>
      </c>
      <c r="C82" s="289" t="s">
        <v>238</v>
      </c>
      <c r="D82" s="291">
        <v>1.5881944444444445</v>
      </c>
      <c r="E82" s="290">
        <v>0.31736111111111115</v>
      </c>
    </row>
    <row r="83" spans="1:5" hidden="1" x14ac:dyDescent="0.25">
      <c r="A83" s="289">
        <v>82</v>
      </c>
      <c r="B83" s="289" t="s">
        <v>323</v>
      </c>
      <c r="C83" s="289" t="s">
        <v>253</v>
      </c>
      <c r="D83" s="291">
        <v>1.5888888888888888</v>
      </c>
      <c r="E83" s="290">
        <v>0.31736111111111115</v>
      </c>
    </row>
    <row r="84" spans="1:5" hidden="1" x14ac:dyDescent="0.25">
      <c r="A84" s="289">
        <v>83</v>
      </c>
      <c r="B84" s="289" t="s">
        <v>574</v>
      </c>
      <c r="C84" s="289" t="s">
        <v>236</v>
      </c>
      <c r="D84" s="291">
        <v>1.5902777777777777</v>
      </c>
      <c r="E84" s="290">
        <v>0.31805555555555554</v>
      </c>
    </row>
    <row r="85" spans="1:5" hidden="1" x14ac:dyDescent="0.25">
      <c r="A85" s="289">
        <v>84</v>
      </c>
      <c r="B85" s="289" t="s">
        <v>575</v>
      </c>
      <c r="C85" s="289" t="s">
        <v>240</v>
      </c>
      <c r="D85" s="291">
        <v>1.5923611111111111</v>
      </c>
      <c r="E85" s="290">
        <v>0.31805555555555554</v>
      </c>
    </row>
    <row r="86" spans="1:5" hidden="1" x14ac:dyDescent="0.25">
      <c r="A86" s="289">
        <v>85</v>
      </c>
      <c r="B86" s="289" t="s">
        <v>576</v>
      </c>
      <c r="C86" s="289" t="s">
        <v>236</v>
      </c>
      <c r="D86" s="291">
        <v>1.5923611111111111</v>
      </c>
      <c r="E86" s="290">
        <v>0.31805555555555554</v>
      </c>
    </row>
    <row r="87" spans="1:5" hidden="1" x14ac:dyDescent="0.25">
      <c r="A87" s="289">
        <v>86</v>
      </c>
      <c r="B87" s="289" t="s">
        <v>353</v>
      </c>
      <c r="C87" s="289" t="s">
        <v>262</v>
      </c>
      <c r="D87" s="291">
        <v>1.59375</v>
      </c>
      <c r="E87" s="290">
        <v>0.31875000000000003</v>
      </c>
    </row>
    <row r="88" spans="1:5" hidden="1" x14ac:dyDescent="0.25">
      <c r="A88" s="289">
        <v>87</v>
      </c>
      <c r="B88" s="289" t="s">
        <v>577</v>
      </c>
      <c r="C88" s="289" t="s">
        <v>236</v>
      </c>
      <c r="D88" s="291">
        <v>1.5972222222222223</v>
      </c>
      <c r="E88" s="290">
        <v>0.31944444444444448</v>
      </c>
    </row>
    <row r="89" spans="1:5" hidden="1" x14ac:dyDescent="0.25">
      <c r="A89" s="289">
        <v>88</v>
      </c>
      <c r="B89" s="289" t="s">
        <v>369</v>
      </c>
      <c r="C89" s="289" t="s">
        <v>240</v>
      </c>
      <c r="D89" s="291">
        <v>1.5993055555555555</v>
      </c>
      <c r="E89" s="290">
        <v>0.31944444444444448</v>
      </c>
    </row>
    <row r="90" spans="1:5" hidden="1" x14ac:dyDescent="0.25">
      <c r="A90" s="289">
        <v>89</v>
      </c>
      <c r="B90" s="289" t="s">
        <v>329</v>
      </c>
      <c r="C90" s="289" t="s">
        <v>269</v>
      </c>
      <c r="D90" s="291">
        <v>1.5999999999999999</v>
      </c>
      <c r="E90" s="290">
        <v>0.31944444444444448</v>
      </c>
    </row>
    <row r="91" spans="1:5" hidden="1" x14ac:dyDescent="0.25">
      <c r="A91" s="289">
        <v>90</v>
      </c>
      <c r="B91" s="289" t="s">
        <v>346</v>
      </c>
      <c r="C91" s="289" t="s">
        <v>246</v>
      </c>
      <c r="D91" s="291">
        <v>1.6013888888888888</v>
      </c>
      <c r="E91" s="290">
        <v>0.32013888888888892</v>
      </c>
    </row>
    <row r="92" spans="1:5" hidden="1" x14ac:dyDescent="0.25">
      <c r="A92" s="289">
        <v>91</v>
      </c>
      <c r="B92" s="289" t="s">
        <v>295</v>
      </c>
      <c r="C92" s="289" t="s">
        <v>296</v>
      </c>
      <c r="D92" s="291">
        <v>1.6020833333333335</v>
      </c>
      <c r="E92" s="290">
        <v>0.32013888888888892</v>
      </c>
    </row>
    <row r="93" spans="1:5" hidden="1" x14ac:dyDescent="0.25">
      <c r="A93" s="289">
        <v>92</v>
      </c>
      <c r="B93" s="289" t="s">
        <v>355</v>
      </c>
      <c r="C93" s="289" t="s">
        <v>246</v>
      </c>
      <c r="D93" s="291">
        <v>1.6048611111111111</v>
      </c>
      <c r="E93" s="290">
        <v>0.32083333333333336</v>
      </c>
    </row>
    <row r="94" spans="1:5" x14ac:dyDescent="0.25">
      <c r="A94" s="289">
        <v>93</v>
      </c>
      <c r="B94" s="289" t="s">
        <v>345</v>
      </c>
      <c r="C94" s="289" t="s">
        <v>284</v>
      </c>
      <c r="D94" s="291">
        <v>1.60625</v>
      </c>
      <c r="E94" s="290">
        <v>0.32083333333333336</v>
      </c>
    </row>
    <row r="95" spans="1:5" hidden="1" x14ac:dyDescent="0.25">
      <c r="A95" s="289">
        <v>94</v>
      </c>
      <c r="B95" s="289" t="s">
        <v>414</v>
      </c>
      <c r="C95" s="289" t="s">
        <v>236</v>
      </c>
      <c r="D95" s="291">
        <v>1.6118055555555555</v>
      </c>
      <c r="E95" s="290">
        <v>0.32222222222222224</v>
      </c>
    </row>
    <row r="96" spans="1:5" hidden="1" x14ac:dyDescent="0.25">
      <c r="A96" s="289">
        <v>95</v>
      </c>
      <c r="B96" s="289" t="s">
        <v>334</v>
      </c>
      <c r="C96" s="289" t="s">
        <v>246</v>
      </c>
      <c r="D96" s="291">
        <v>1.6159722222222221</v>
      </c>
      <c r="E96" s="290">
        <v>0.32291666666666669</v>
      </c>
    </row>
    <row r="97" spans="1:5" hidden="1" x14ac:dyDescent="0.25">
      <c r="A97" s="289">
        <v>96</v>
      </c>
      <c r="B97" s="289" t="s">
        <v>373</v>
      </c>
      <c r="C97" s="289" t="s">
        <v>262</v>
      </c>
      <c r="D97" s="291">
        <v>1.6208333333333333</v>
      </c>
      <c r="E97" s="290">
        <v>0.32361111111111113</v>
      </c>
    </row>
    <row r="98" spans="1:5" hidden="1" x14ac:dyDescent="0.25">
      <c r="A98" s="289">
        <v>97</v>
      </c>
      <c r="B98" s="289" t="s">
        <v>344</v>
      </c>
      <c r="C98" s="289" t="s">
        <v>234</v>
      </c>
      <c r="D98" s="291">
        <v>1.622222222222222</v>
      </c>
      <c r="E98" s="290">
        <v>0.32430555555555557</v>
      </c>
    </row>
    <row r="99" spans="1:5" hidden="1" x14ac:dyDescent="0.25">
      <c r="A99" s="289">
        <v>98</v>
      </c>
      <c r="B99" s="289" t="s">
        <v>350</v>
      </c>
      <c r="C99" s="289" t="s">
        <v>296</v>
      </c>
      <c r="D99" s="291">
        <v>1.625</v>
      </c>
      <c r="E99" s="290">
        <v>0.32500000000000001</v>
      </c>
    </row>
    <row r="100" spans="1:5" hidden="1" x14ac:dyDescent="0.25">
      <c r="A100" s="289">
        <v>99</v>
      </c>
      <c r="B100" s="289" t="s">
        <v>578</v>
      </c>
      <c r="C100" s="289" t="s">
        <v>253</v>
      </c>
      <c r="D100" s="291">
        <v>1.6298611111111112</v>
      </c>
      <c r="E100" s="290">
        <v>0.32569444444444445</v>
      </c>
    </row>
    <row r="101" spans="1:5" hidden="1" x14ac:dyDescent="0.25">
      <c r="A101" s="289">
        <v>100</v>
      </c>
      <c r="B101" s="289" t="s">
        <v>379</v>
      </c>
      <c r="C101" s="289" t="s">
        <v>253</v>
      </c>
      <c r="D101" s="291">
        <v>1.6305555555555555</v>
      </c>
      <c r="E101" s="290">
        <v>0.32569444444444445</v>
      </c>
    </row>
    <row r="102" spans="1:5" hidden="1" x14ac:dyDescent="0.25">
      <c r="A102" s="289">
        <v>101</v>
      </c>
      <c r="B102" s="289" t="s">
        <v>579</v>
      </c>
      <c r="C102" s="289" t="s">
        <v>234</v>
      </c>
      <c r="D102" s="291">
        <v>1.6361111111111111</v>
      </c>
      <c r="E102" s="290">
        <v>0.32708333333333334</v>
      </c>
    </row>
    <row r="103" spans="1:5" hidden="1" x14ac:dyDescent="0.25">
      <c r="A103" s="289">
        <v>102</v>
      </c>
      <c r="B103" s="289" t="s">
        <v>580</v>
      </c>
      <c r="C103" s="289" t="s">
        <v>257</v>
      </c>
      <c r="D103" s="291">
        <v>1.6395833333333334</v>
      </c>
      <c r="E103" s="290">
        <v>0.32777777777777778</v>
      </c>
    </row>
    <row r="104" spans="1:5" hidden="1" x14ac:dyDescent="0.25">
      <c r="A104" s="289">
        <v>103</v>
      </c>
      <c r="B104" s="289" t="s">
        <v>581</v>
      </c>
      <c r="C104" s="289" t="s">
        <v>257</v>
      </c>
      <c r="D104" s="291">
        <v>1.6444444444444446</v>
      </c>
      <c r="E104" s="290">
        <v>0.32847222222222222</v>
      </c>
    </row>
    <row r="105" spans="1:5" hidden="1" x14ac:dyDescent="0.25">
      <c r="A105" s="289">
        <v>104</v>
      </c>
      <c r="B105" s="289" t="s">
        <v>335</v>
      </c>
      <c r="C105" s="289" t="s">
        <v>269</v>
      </c>
      <c r="D105" s="291">
        <v>1.6493055555555556</v>
      </c>
      <c r="E105" s="290">
        <v>0.3298611111111111</v>
      </c>
    </row>
    <row r="106" spans="1:5" hidden="1" x14ac:dyDescent="0.25">
      <c r="A106" s="289">
        <v>105</v>
      </c>
      <c r="B106" s="289" t="s">
        <v>582</v>
      </c>
      <c r="C106" s="289" t="s">
        <v>253</v>
      </c>
      <c r="D106" s="291">
        <v>1.6520833333333333</v>
      </c>
      <c r="E106" s="290">
        <v>0.3298611111111111</v>
      </c>
    </row>
    <row r="107" spans="1:5" hidden="1" x14ac:dyDescent="0.25">
      <c r="A107" s="289">
        <v>106</v>
      </c>
      <c r="B107" s="289" t="s">
        <v>383</v>
      </c>
      <c r="C107" s="289" t="s">
        <v>257</v>
      </c>
      <c r="D107" s="291">
        <v>1.6520833333333333</v>
      </c>
      <c r="E107" s="290">
        <v>0.3298611111111111</v>
      </c>
    </row>
    <row r="108" spans="1:5" hidden="1" x14ac:dyDescent="0.25">
      <c r="A108" s="289">
        <v>107</v>
      </c>
      <c r="B108" s="289" t="s">
        <v>583</v>
      </c>
      <c r="C108" s="289" t="s">
        <v>253</v>
      </c>
      <c r="D108" s="291">
        <v>1.6527777777777777</v>
      </c>
      <c r="E108" s="290">
        <v>0.33055555555555555</v>
      </c>
    </row>
    <row r="109" spans="1:5" hidden="1" x14ac:dyDescent="0.25">
      <c r="A109" s="289">
        <v>108</v>
      </c>
      <c r="B109" s="289" t="s">
        <v>356</v>
      </c>
      <c r="C109" s="289" t="s">
        <v>234</v>
      </c>
      <c r="D109" s="291">
        <v>1.65625</v>
      </c>
      <c r="E109" s="290">
        <v>0.33124999999999999</v>
      </c>
    </row>
    <row r="110" spans="1:5" hidden="1" x14ac:dyDescent="0.25">
      <c r="A110" s="289">
        <v>109</v>
      </c>
      <c r="B110" s="289" t="s">
        <v>584</v>
      </c>
      <c r="C110" s="289" t="s">
        <v>236</v>
      </c>
      <c r="D110" s="291">
        <v>1.6583333333333332</v>
      </c>
      <c r="E110" s="290">
        <v>0.33124999999999999</v>
      </c>
    </row>
    <row r="111" spans="1:5" hidden="1" x14ac:dyDescent="0.25">
      <c r="A111" s="289">
        <v>110</v>
      </c>
      <c r="B111" s="289" t="s">
        <v>370</v>
      </c>
      <c r="C111" s="289" t="s">
        <v>246</v>
      </c>
      <c r="D111" s="291">
        <v>1.6618055555555555</v>
      </c>
      <c r="E111" s="290">
        <v>0.33194444444444443</v>
      </c>
    </row>
    <row r="112" spans="1:5" hidden="1" x14ac:dyDescent="0.25">
      <c r="A112" s="289">
        <v>111</v>
      </c>
      <c r="B112" s="289" t="s">
        <v>380</v>
      </c>
      <c r="C112" s="289" t="s">
        <v>269</v>
      </c>
      <c r="D112" s="291">
        <v>1.6652777777777779</v>
      </c>
      <c r="E112" s="290">
        <v>0.33263888888888887</v>
      </c>
    </row>
    <row r="113" spans="1:5" hidden="1" x14ac:dyDescent="0.25">
      <c r="A113" s="289">
        <v>112</v>
      </c>
      <c r="B113" s="289" t="s">
        <v>585</v>
      </c>
      <c r="C113" s="289" t="s">
        <v>273</v>
      </c>
      <c r="D113" s="291">
        <v>1.6722222222222223</v>
      </c>
      <c r="E113" s="290">
        <v>0.33402777777777781</v>
      </c>
    </row>
    <row r="114" spans="1:5" hidden="1" x14ac:dyDescent="0.25">
      <c r="A114" s="289">
        <v>113</v>
      </c>
      <c r="B114" s="289" t="s">
        <v>339</v>
      </c>
      <c r="C114" s="289" t="s">
        <v>273</v>
      </c>
      <c r="D114" s="291">
        <v>1.6736111111111109</v>
      </c>
      <c r="E114" s="290">
        <v>0.3347222222222222</v>
      </c>
    </row>
    <row r="115" spans="1:5" hidden="1" x14ac:dyDescent="0.25">
      <c r="A115" s="289">
        <v>114</v>
      </c>
      <c r="B115" s="289" t="s">
        <v>396</v>
      </c>
      <c r="C115" s="289" t="s">
        <v>234</v>
      </c>
      <c r="D115" s="291">
        <v>1.6743055555555555</v>
      </c>
      <c r="E115" s="290">
        <v>0.3347222222222222</v>
      </c>
    </row>
    <row r="116" spans="1:5" hidden="1" x14ac:dyDescent="0.25">
      <c r="A116" s="289">
        <v>115</v>
      </c>
      <c r="B116" s="289" t="s">
        <v>586</v>
      </c>
      <c r="C116" s="289" t="s">
        <v>234</v>
      </c>
      <c r="D116" s="291">
        <v>1.6763888888888889</v>
      </c>
      <c r="E116" s="290">
        <v>0.3347222222222222</v>
      </c>
    </row>
    <row r="117" spans="1:5" hidden="1" x14ac:dyDescent="0.25">
      <c r="A117" s="289">
        <v>116</v>
      </c>
      <c r="B117" s="289" t="s">
        <v>587</v>
      </c>
      <c r="C117" s="289" t="s">
        <v>253</v>
      </c>
      <c r="D117" s="291">
        <v>1.6777777777777778</v>
      </c>
      <c r="E117" s="290">
        <v>0.3354166666666667</v>
      </c>
    </row>
    <row r="118" spans="1:5" hidden="1" x14ac:dyDescent="0.25">
      <c r="A118" s="289">
        <v>117</v>
      </c>
      <c r="B118" s="289" t="s">
        <v>588</v>
      </c>
      <c r="C118" s="289" t="s">
        <v>238</v>
      </c>
      <c r="D118" s="291">
        <v>1.6888888888888889</v>
      </c>
      <c r="E118" s="290">
        <v>0.33749999999999997</v>
      </c>
    </row>
    <row r="119" spans="1:5" hidden="1" x14ac:dyDescent="0.25">
      <c r="A119" s="289">
        <v>118</v>
      </c>
      <c r="B119" s="289" t="s">
        <v>371</v>
      </c>
      <c r="C119" s="289" t="s">
        <v>253</v>
      </c>
      <c r="D119" s="291">
        <v>1.6930555555555555</v>
      </c>
      <c r="E119" s="290">
        <v>0.33819444444444446</v>
      </c>
    </row>
    <row r="120" spans="1:5" hidden="1" x14ac:dyDescent="0.25">
      <c r="A120" s="289">
        <v>119</v>
      </c>
      <c r="B120" s="289" t="s">
        <v>589</v>
      </c>
      <c r="C120" s="289" t="s">
        <v>238</v>
      </c>
      <c r="D120" s="291">
        <v>1.6986111111111111</v>
      </c>
      <c r="E120" s="290">
        <v>0.33958333333333335</v>
      </c>
    </row>
    <row r="121" spans="1:5" hidden="1" x14ac:dyDescent="0.25">
      <c r="A121" s="289">
        <v>120</v>
      </c>
      <c r="B121" s="289" t="s">
        <v>590</v>
      </c>
      <c r="C121" s="289" t="s">
        <v>238</v>
      </c>
      <c r="D121" s="291">
        <v>1.7006944444444445</v>
      </c>
      <c r="E121" s="290">
        <v>0.33958333333333335</v>
      </c>
    </row>
    <row r="122" spans="1:5" hidden="1" x14ac:dyDescent="0.25">
      <c r="A122" s="289">
        <v>121</v>
      </c>
      <c r="B122" s="289" t="s">
        <v>363</v>
      </c>
      <c r="C122" s="289" t="s">
        <v>262</v>
      </c>
      <c r="D122" s="291">
        <v>1.7013888888888891</v>
      </c>
      <c r="E122" s="290">
        <v>0.34027777777777773</v>
      </c>
    </row>
    <row r="123" spans="1:5" hidden="1" x14ac:dyDescent="0.25">
      <c r="A123" s="289">
        <v>122</v>
      </c>
      <c r="B123" s="289" t="s">
        <v>364</v>
      </c>
      <c r="C123" s="289" t="s">
        <v>236</v>
      </c>
      <c r="D123" s="291">
        <v>1.7020833333333334</v>
      </c>
      <c r="E123" s="290">
        <v>0.34027777777777773</v>
      </c>
    </row>
    <row r="124" spans="1:5" hidden="1" x14ac:dyDescent="0.25">
      <c r="A124" s="289">
        <v>123</v>
      </c>
      <c r="B124" s="289" t="s">
        <v>393</v>
      </c>
      <c r="C124" s="289" t="s">
        <v>234</v>
      </c>
      <c r="D124" s="291">
        <v>1.7027777777777777</v>
      </c>
      <c r="E124" s="290">
        <v>0.34027777777777773</v>
      </c>
    </row>
    <row r="125" spans="1:5" hidden="1" x14ac:dyDescent="0.25">
      <c r="A125" s="289">
        <v>124</v>
      </c>
      <c r="B125" s="289" t="s">
        <v>378</v>
      </c>
      <c r="C125" s="289" t="s">
        <v>296</v>
      </c>
      <c r="D125" s="291">
        <v>1.70625</v>
      </c>
      <c r="E125" s="290">
        <v>0.34097222222222223</v>
      </c>
    </row>
    <row r="126" spans="1:5" x14ac:dyDescent="0.25">
      <c r="A126" s="289">
        <v>125</v>
      </c>
      <c r="B126" s="289" t="s">
        <v>424</v>
      </c>
      <c r="C126" s="289" t="s">
        <v>284</v>
      </c>
      <c r="D126" s="291">
        <v>1.7097222222222221</v>
      </c>
      <c r="E126" s="290">
        <v>0.34166666666666662</v>
      </c>
    </row>
    <row r="127" spans="1:5" hidden="1" x14ac:dyDescent="0.25">
      <c r="A127" s="289">
        <v>126</v>
      </c>
      <c r="B127" s="289" t="s">
        <v>428</v>
      </c>
      <c r="C127" s="289" t="s">
        <v>253</v>
      </c>
      <c r="D127" s="291">
        <v>1.715972222222222</v>
      </c>
      <c r="E127" s="290">
        <v>0.3430555555555555</v>
      </c>
    </row>
    <row r="128" spans="1:5" hidden="1" x14ac:dyDescent="0.25">
      <c r="A128" s="289">
        <v>127</v>
      </c>
      <c r="B128" s="289" t="s">
        <v>410</v>
      </c>
      <c r="C128" s="289" t="s">
        <v>246</v>
      </c>
      <c r="D128" s="291">
        <v>1.7201388888888889</v>
      </c>
      <c r="E128" s="290">
        <v>0.34375</v>
      </c>
    </row>
    <row r="129" spans="1:5" hidden="1" x14ac:dyDescent="0.25">
      <c r="A129" s="289">
        <v>128</v>
      </c>
      <c r="B129" s="289" t="s">
        <v>409</v>
      </c>
      <c r="C129" s="289" t="s">
        <v>296</v>
      </c>
      <c r="D129" s="291">
        <v>1.7222222222222223</v>
      </c>
      <c r="E129" s="290">
        <v>0.3444444444444445</v>
      </c>
    </row>
    <row r="130" spans="1:5" hidden="1" x14ac:dyDescent="0.25">
      <c r="A130" s="289">
        <v>129</v>
      </c>
      <c r="B130" s="289" t="s">
        <v>382</v>
      </c>
      <c r="C130" s="289" t="s">
        <v>246</v>
      </c>
      <c r="D130" s="291">
        <v>1.7243055555555555</v>
      </c>
      <c r="E130" s="290">
        <v>0.3444444444444445</v>
      </c>
    </row>
    <row r="131" spans="1:5" hidden="1" x14ac:dyDescent="0.25">
      <c r="A131" s="289">
        <v>130</v>
      </c>
      <c r="B131" s="289" t="s">
        <v>394</v>
      </c>
      <c r="C131" s="289" t="s">
        <v>236</v>
      </c>
      <c r="D131" s="291">
        <v>1.7284722222222222</v>
      </c>
      <c r="E131" s="290">
        <v>0.34513888888888888</v>
      </c>
    </row>
    <row r="132" spans="1:5" hidden="1" x14ac:dyDescent="0.25">
      <c r="A132" s="289">
        <v>131</v>
      </c>
      <c r="B132" s="289" t="s">
        <v>384</v>
      </c>
      <c r="C132" s="289" t="s">
        <v>246</v>
      </c>
      <c r="D132" s="291">
        <v>1.7340277777777777</v>
      </c>
      <c r="E132" s="290">
        <v>0.34652777777777777</v>
      </c>
    </row>
    <row r="133" spans="1:5" hidden="1" x14ac:dyDescent="0.25">
      <c r="A133" s="289">
        <v>132</v>
      </c>
      <c r="B133" s="289" t="s">
        <v>591</v>
      </c>
      <c r="C133" s="289" t="s">
        <v>234</v>
      </c>
      <c r="D133" s="291">
        <v>1.7368055555555555</v>
      </c>
      <c r="E133" s="290">
        <v>0.34722222222222227</v>
      </c>
    </row>
    <row r="134" spans="1:5" hidden="1" x14ac:dyDescent="0.25">
      <c r="A134" s="289">
        <v>133</v>
      </c>
      <c r="B134" s="289" t="s">
        <v>592</v>
      </c>
      <c r="C134" s="289" t="s">
        <v>262</v>
      </c>
      <c r="D134" s="291">
        <v>1.7375</v>
      </c>
      <c r="E134" s="290">
        <v>0.34722222222222227</v>
      </c>
    </row>
    <row r="135" spans="1:5" hidden="1" x14ac:dyDescent="0.25">
      <c r="A135" s="289">
        <v>134</v>
      </c>
      <c r="B135" s="289" t="s">
        <v>593</v>
      </c>
      <c r="C135" s="289" t="s">
        <v>234</v>
      </c>
      <c r="D135" s="291">
        <v>1.7395833333333333</v>
      </c>
      <c r="E135" s="290">
        <v>0.34791666666666665</v>
      </c>
    </row>
    <row r="136" spans="1:5" hidden="1" x14ac:dyDescent="0.25">
      <c r="A136" s="289">
        <v>135</v>
      </c>
      <c r="B136" s="289" t="s">
        <v>395</v>
      </c>
      <c r="C136" s="289" t="s">
        <v>246</v>
      </c>
      <c r="D136" s="291">
        <v>1.7402777777777778</v>
      </c>
      <c r="E136" s="290">
        <v>0.34791666666666665</v>
      </c>
    </row>
    <row r="137" spans="1:5" hidden="1" x14ac:dyDescent="0.25">
      <c r="A137" s="289">
        <v>136</v>
      </c>
      <c r="B137" s="289" t="s">
        <v>389</v>
      </c>
      <c r="C137" s="289" t="s">
        <v>269</v>
      </c>
      <c r="D137" s="291">
        <v>1.7423611111111112</v>
      </c>
      <c r="E137" s="290">
        <v>0.34791666666666665</v>
      </c>
    </row>
    <row r="138" spans="1:5" hidden="1" x14ac:dyDescent="0.25">
      <c r="A138" s="289">
        <v>137</v>
      </c>
      <c r="B138" s="289" t="s">
        <v>472</v>
      </c>
      <c r="C138" s="289" t="s">
        <v>262</v>
      </c>
      <c r="D138" s="291">
        <v>1.7465277777777777</v>
      </c>
      <c r="E138" s="290">
        <v>0.34930555555555554</v>
      </c>
    </row>
    <row r="139" spans="1:5" hidden="1" x14ac:dyDescent="0.25">
      <c r="A139" s="289">
        <v>138</v>
      </c>
      <c r="B139" s="289" t="s">
        <v>438</v>
      </c>
      <c r="C139" s="289" t="s">
        <v>234</v>
      </c>
      <c r="D139" s="291">
        <v>1.7604166666666667</v>
      </c>
      <c r="E139" s="290">
        <v>0.3520833333333333</v>
      </c>
    </row>
    <row r="140" spans="1:5" hidden="1" x14ac:dyDescent="0.25">
      <c r="A140" s="289">
        <v>139</v>
      </c>
      <c r="B140" s="289" t="s">
        <v>594</v>
      </c>
      <c r="C140" s="289" t="s">
        <v>296</v>
      </c>
      <c r="D140" s="291">
        <v>1.7638888888888891</v>
      </c>
      <c r="E140" s="290">
        <v>0.3527777777777778</v>
      </c>
    </row>
    <row r="141" spans="1:5" hidden="1" x14ac:dyDescent="0.25">
      <c r="A141" s="289">
        <v>140</v>
      </c>
      <c r="B141" s="289" t="s">
        <v>411</v>
      </c>
      <c r="C141" s="289" t="s">
        <v>262</v>
      </c>
      <c r="D141" s="291">
        <v>1.7666666666666666</v>
      </c>
      <c r="E141" s="290">
        <v>0.3527777777777778</v>
      </c>
    </row>
    <row r="142" spans="1:5" hidden="1" x14ac:dyDescent="0.25">
      <c r="A142" s="289">
        <v>141</v>
      </c>
      <c r="B142" s="289" t="s">
        <v>412</v>
      </c>
      <c r="C142" s="289" t="s">
        <v>253</v>
      </c>
      <c r="D142" s="291">
        <v>1.76875</v>
      </c>
      <c r="E142" s="290">
        <v>0.35347222222222219</v>
      </c>
    </row>
    <row r="143" spans="1:5" hidden="1" x14ac:dyDescent="0.25">
      <c r="A143" s="289">
        <v>142</v>
      </c>
      <c r="B143" s="289" t="s">
        <v>595</v>
      </c>
      <c r="C143" s="289" t="s">
        <v>236</v>
      </c>
      <c r="D143" s="291">
        <v>1.7729166666666665</v>
      </c>
      <c r="E143" s="290">
        <v>0.35416666666666669</v>
      </c>
    </row>
    <row r="144" spans="1:5" hidden="1" x14ac:dyDescent="0.25">
      <c r="A144" s="289">
        <v>143</v>
      </c>
      <c r="B144" s="289" t="s">
        <v>416</v>
      </c>
      <c r="C144" s="289" t="s">
        <v>257</v>
      </c>
      <c r="D144" s="291">
        <v>1.7743055555555556</v>
      </c>
      <c r="E144" s="290">
        <v>0.35486111111111113</v>
      </c>
    </row>
    <row r="145" spans="1:5" hidden="1" x14ac:dyDescent="0.25">
      <c r="A145" s="289">
        <v>144</v>
      </c>
      <c r="B145" s="289" t="s">
        <v>427</v>
      </c>
      <c r="C145" s="289" t="s">
        <v>269</v>
      </c>
      <c r="D145" s="291">
        <v>1.7756944444444445</v>
      </c>
      <c r="E145" s="290">
        <v>0.35486111111111113</v>
      </c>
    </row>
    <row r="146" spans="1:5" hidden="1" x14ac:dyDescent="0.25">
      <c r="A146" s="289">
        <v>145</v>
      </c>
      <c r="B146" s="289" t="s">
        <v>419</v>
      </c>
      <c r="C146" s="289" t="s">
        <v>246</v>
      </c>
      <c r="D146" s="291">
        <v>1.7770833333333333</v>
      </c>
      <c r="E146" s="290">
        <v>0.35486111111111113</v>
      </c>
    </row>
    <row r="147" spans="1:5" hidden="1" x14ac:dyDescent="0.25">
      <c r="A147" s="289">
        <v>146</v>
      </c>
      <c r="B147" s="289" t="s">
        <v>596</v>
      </c>
      <c r="C147" s="289" t="s">
        <v>236</v>
      </c>
      <c r="D147" s="291">
        <v>1.7798611111111111</v>
      </c>
      <c r="E147" s="290">
        <v>0.35555555555555557</v>
      </c>
    </row>
    <row r="148" spans="1:5" hidden="1" x14ac:dyDescent="0.25">
      <c r="A148" s="289">
        <v>147</v>
      </c>
      <c r="B148" s="289" t="s">
        <v>420</v>
      </c>
      <c r="C148" s="289" t="s">
        <v>296</v>
      </c>
      <c r="D148" s="291">
        <v>1.7819444444444443</v>
      </c>
      <c r="E148" s="290">
        <v>0.35625000000000001</v>
      </c>
    </row>
    <row r="149" spans="1:5" hidden="1" x14ac:dyDescent="0.25">
      <c r="A149" s="289">
        <v>148</v>
      </c>
      <c r="B149" s="289" t="s">
        <v>449</v>
      </c>
      <c r="C149" s="289" t="s">
        <v>253</v>
      </c>
      <c r="D149" s="291">
        <v>1.7833333333333332</v>
      </c>
      <c r="E149" s="290">
        <v>0.35625000000000001</v>
      </c>
    </row>
    <row r="150" spans="1:5" hidden="1" x14ac:dyDescent="0.25">
      <c r="A150" s="289">
        <v>149</v>
      </c>
      <c r="B150" s="289" t="s">
        <v>405</v>
      </c>
      <c r="C150" s="289" t="s">
        <v>296</v>
      </c>
      <c r="D150" s="291">
        <v>1.7902777777777779</v>
      </c>
      <c r="E150" s="290">
        <v>0.3576388888888889</v>
      </c>
    </row>
    <row r="151" spans="1:5" hidden="1" x14ac:dyDescent="0.25">
      <c r="A151" s="289">
        <v>150</v>
      </c>
      <c r="B151" s="289" t="s">
        <v>429</v>
      </c>
      <c r="C151" s="289" t="s">
        <v>238</v>
      </c>
      <c r="D151" s="291">
        <v>1.7951388888888891</v>
      </c>
      <c r="E151" s="290">
        <v>0.35902777777777778</v>
      </c>
    </row>
    <row r="152" spans="1:5" hidden="1" x14ac:dyDescent="0.25">
      <c r="A152" s="289">
        <v>151</v>
      </c>
      <c r="B152" s="289" t="s">
        <v>433</v>
      </c>
      <c r="C152" s="289" t="s">
        <v>246</v>
      </c>
      <c r="D152" s="291">
        <v>1.7958333333333334</v>
      </c>
      <c r="E152" s="290">
        <v>0.35902777777777778</v>
      </c>
    </row>
    <row r="153" spans="1:5" hidden="1" x14ac:dyDescent="0.25">
      <c r="A153" s="289">
        <v>152</v>
      </c>
      <c r="B153" s="289" t="s">
        <v>398</v>
      </c>
      <c r="C153" s="289" t="s">
        <v>257</v>
      </c>
      <c r="D153" s="291">
        <v>1.7986111111111109</v>
      </c>
      <c r="E153" s="290">
        <v>0.35972222222222222</v>
      </c>
    </row>
    <row r="154" spans="1:5" hidden="1" x14ac:dyDescent="0.25">
      <c r="A154" s="289">
        <v>153</v>
      </c>
      <c r="B154" s="289" t="s">
        <v>597</v>
      </c>
      <c r="C154" s="289" t="s">
        <v>262</v>
      </c>
      <c r="D154" s="291">
        <v>1.8034722222222221</v>
      </c>
      <c r="E154" s="290">
        <v>0.36041666666666666</v>
      </c>
    </row>
    <row r="155" spans="1:5" hidden="1" x14ac:dyDescent="0.25">
      <c r="A155" s="289">
        <v>154</v>
      </c>
      <c r="B155" s="289" t="s">
        <v>494</v>
      </c>
      <c r="C155" s="289" t="s">
        <v>269</v>
      </c>
      <c r="D155" s="291">
        <v>1.8062500000000001</v>
      </c>
      <c r="E155" s="290">
        <v>0.3611111111111111</v>
      </c>
    </row>
    <row r="156" spans="1:5" hidden="1" x14ac:dyDescent="0.25">
      <c r="A156" s="289">
        <v>155</v>
      </c>
      <c r="B156" s="289" t="s">
        <v>431</v>
      </c>
      <c r="C156" s="289" t="s">
        <v>253</v>
      </c>
      <c r="D156" s="291">
        <v>1.8118055555555557</v>
      </c>
      <c r="E156" s="290">
        <v>0.36180555555555555</v>
      </c>
    </row>
    <row r="157" spans="1:5" hidden="1" x14ac:dyDescent="0.25">
      <c r="A157" s="289">
        <v>156</v>
      </c>
      <c r="B157" s="289" t="s">
        <v>421</v>
      </c>
      <c r="C157" s="289" t="s">
        <v>253</v>
      </c>
      <c r="D157" s="291">
        <v>1.8145833333333332</v>
      </c>
      <c r="E157" s="290">
        <v>0.36249999999999999</v>
      </c>
    </row>
    <row r="158" spans="1:5" hidden="1" x14ac:dyDescent="0.25">
      <c r="A158" s="289">
        <v>157</v>
      </c>
      <c r="B158" s="289" t="s">
        <v>437</v>
      </c>
      <c r="C158" s="289" t="s">
        <v>246</v>
      </c>
      <c r="D158" s="291">
        <v>1.8173611111111112</v>
      </c>
      <c r="E158" s="290">
        <v>0.36319444444444443</v>
      </c>
    </row>
    <row r="159" spans="1:5" hidden="1" x14ac:dyDescent="0.25">
      <c r="A159" s="289">
        <v>158</v>
      </c>
      <c r="B159" s="289" t="s">
        <v>598</v>
      </c>
      <c r="C159" s="289" t="s">
        <v>246</v>
      </c>
      <c r="D159" s="291">
        <v>1.8180555555555555</v>
      </c>
      <c r="E159" s="290">
        <v>0.36319444444444443</v>
      </c>
    </row>
    <row r="160" spans="1:5" hidden="1" x14ac:dyDescent="0.25">
      <c r="A160" s="289">
        <v>159</v>
      </c>
      <c r="B160" s="289" t="s">
        <v>599</v>
      </c>
      <c r="C160" s="289" t="s">
        <v>273</v>
      </c>
      <c r="D160" s="291">
        <v>1.8194444444444444</v>
      </c>
      <c r="E160" s="290">
        <v>0.36388888888888887</v>
      </c>
    </row>
    <row r="161" spans="1:5" hidden="1" x14ac:dyDescent="0.25">
      <c r="A161" s="289">
        <v>160</v>
      </c>
      <c r="B161" s="289" t="s">
        <v>478</v>
      </c>
      <c r="C161" s="289" t="s">
        <v>236</v>
      </c>
      <c r="D161" s="291">
        <v>1.8229166666666667</v>
      </c>
      <c r="E161" s="290">
        <v>0.36458333333333331</v>
      </c>
    </row>
    <row r="162" spans="1:5" hidden="1" x14ac:dyDescent="0.25">
      <c r="A162" s="289">
        <v>161</v>
      </c>
      <c r="B162" s="289" t="s">
        <v>455</v>
      </c>
      <c r="C162" s="289" t="s">
        <v>234</v>
      </c>
      <c r="D162" s="291">
        <v>1.8263888888888891</v>
      </c>
      <c r="E162" s="290">
        <v>0.36527777777777781</v>
      </c>
    </row>
    <row r="163" spans="1:5" hidden="1" x14ac:dyDescent="0.25">
      <c r="A163" s="289">
        <v>162</v>
      </c>
      <c r="B163" s="289" t="s">
        <v>600</v>
      </c>
      <c r="C163" s="289" t="s">
        <v>246</v>
      </c>
      <c r="D163" s="291">
        <v>1.8354166666666665</v>
      </c>
      <c r="E163" s="290">
        <v>0.3666666666666667</v>
      </c>
    </row>
    <row r="164" spans="1:5" hidden="1" x14ac:dyDescent="0.25">
      <c r="A164" s="289">
        <v>163</v>
      </c>
      <c r="B164" s="289" t="s">
        <v>601</v>
      </c>
      <c r="C164" s="289" t="s">
        <v>236</v>
      </c>
      <c r="D164" s="291">
        <v>1.8402777777777777</v>
      </c>
      <c r="E164" s="290">
        <v>0.36805555555555558</v>
      </c>
    </row>
    <row r="165" spans="1:5" hidden="1" x14ac:dyDescent="0.25">
      <c r="A165" s="289">
        <v>164</v>
      </c>
      <c r="B165" s="289" t="s">
        <v>439</v>
      </c>
      <c r="C165" s="289" t="s">
        <v>262</v>
      </c>
      <c r="D165" s="291">
        <v>1.84375</v>
      </c>
      <c r="E165" s="290">
        <v>0.36874999999999997</v>
      </c>
    </row>
    <row r="166" spans="1:5" hidden="1" x14ac:dyDescent="0.25">
      <c r="A166" s="289">
        <v>165</v>
      </c>
      <c r="B166" s="289" t="s">
        <v>435</v>
      </c>
      <c r="C166" s="289" t="s">
        <v>269</v>
      </c>
      <c r="D166" s="291">
        <v>1.8534722222222222</v>
      </c>
      <c r="E166" s="290">
        <v>0.37013888888888885</v>
      </c>
    </row>
    <row r="167" spans="1:5" x14ac:dyDescent="0.25">
      <c r="A167" s="289">
        <v>166</v>
      </c>
      <c r="B167" s="289" t="s">
        <v>602</v>
      </c>
      <c r="C167" s="289" t="s">
        <v>284</v>
      </c>
      <c r="D167" s="291">
        <v>1.85625</v>
      </c>
      <c r="E167" s="290">
        <v>0.37083333333333335</v>
      </c>
    </row>
    <row r="168" spans="1:5" hidden="1" x14ac:dyDescent="0.25">
      <c r="A168" s="289">
        <v>167</v>
      </c>
      <c r="B168" s="289" t="s">
        <v>448</v>
      </c>
      <c r="C168" s="289" t="s">
        <v>269</v>
      </c>
      <c r="D168" s="291">
        <v>1.8576388888888891</v>
      </c>
      <c r="E168" s="290">
        <v>0.37152777777777773</v>
      </c>
    </row>
    <row r="169" spans="1:5" hidden="1" x14ac:dyDescent="0.25">
      <c r="A169" s="289">
        <v>168</v>
      </c>
      <c r="B169" s="289" t="s">
        <v>489</v>
      </c>
      <c r="C169" s="289" t="s">
        <v>269</v>
      </c>
      <c r="D169" s="291">
        <v>1.8590277777777777</v>
      </c>
      <c r="E169" s="290">
        <v>0.37152777777777773</v>
      </c>
    </row>
    <row r="170" spans="1:5" hidden="1" x14ac:dyDescent="0.25">
      <c r="A170" s="289">
        <v>169</v>
      </c>
      <c r="B170" s="289" t="s">
        <v>471</v>
      </c>
      <c r="C170" s="289" t="s">
        <v>246</v>
      </c>
      <c r="D170" s="291">
        <v>1.8597222222222223</v>
      </c>
      <c r="E170" s="290">
        <v>0.37152777777777773</v>
      </c>
    </row>
    <row r="171" spans="1:5" hidden="1" x14ac:dyDescent="0.25">
      <c r="A171" s="289">
        <v>170</v>
      </c>
      <c r="B171" s="289" t="s">
        <v>451</v>
      </c>
      <c r="C171" s="289" t="s">
        <v>296</v>
      </c>
      <c r="D171" s="291">
        <v>1.8611111111111109</v>
      </c>
      <c r="E171" s="290">
        <v>0.37222222222222223</v>
      </c>
    </row>
    <row r="172" spans="1:5" hidden="1" x14ac:dyDescent="0.25">
      <c r="A172" s="289">
        <v>171</v>
      </c>
      <c r="B172" s="289" t="s">
        <v>603</v>
      </c>
      <c r="C172" s="289" t="s">
        <v>253</v>
      </c>
      <c r="D172" s="291">
        <v>1.8611111111111109</v>
      </c>
      <c r="E172" s="290">
        <v>0.37222222222222223</v>
      </c>
    </row>
    <row r="173" spans="1:5" hidden="1" x14ac:dyDescent="0.25">
      <c r="A173" s="289">
        <v>172</v>
      </c>
      <c r="B173" s="289" t="s">
        <v>604</v>
      </c>
      <c r="C173" s="289" t="s">
        <v>269</v>
      </c>
      <c r="D173" s="291">
        <v>1.8645833333333333</v>
      </c>
      <c r="E173" s="290">
        <v>0.37291666666666662</v>
      </c>
    </row>
    <row r="174" spans="1:5" hidden="1" x14ac:dyDescent="0.25">
      <c r="A174" s="289">
        <v>173</v>
      </c>
      <c r="B174" s="289" t="s">
        <v>454</v>
      </c>
      <c r="C174" s="289" t="s">
        <v>262</v>
      </c>
      <c r="D174" s="291">
        <v>1.8680555555555556</v>
      </c>
      <c r="E174" s="290">
        <v>0.37361111111111112</v>
      </c>
    </row>
    <row r="175" spans="1:5" hidden="1" x14ac:dyDescent="0.25">
      <c r="A175" s="289">
        <v>174</v>
      </c>
      <c r="B175" s="289" t="s">
        <v>417</v>
      </c>
      <c r="C175" s="289" t="s">
        <v>246</v>
      </c>
      <c r="D175" s="291">
        <v>1.8694444444444445</v>
      </c>
      <c r="E175" s="290">
        <v>0.37361111111111112</v>
      </c>
    </row>
    <row r="176" spans="1:5" hidden="1" x14ac:dyDescent="0.25">
      <c r="A176" s="289">
        <v>175</v>
      </c>
      <c r="B176" s="289" t="s">
        <v>605</v>
      </c>
      <c r="C176" s="289" t="s">
        <v>246</v>
      </c>
      <c r="D176" s="291">
        <v>1.8715277777777777</v>
      </c>
      <c r="E176" s="290">
        <v>0.3743055555555555</v>
      </c>
    </row>
    <row r="177" spans="1:5" hidden="1" x14ac:dyDescent="0.25">
      <c r="A177" s="289">
        <v>176</v>
      </c>
      <c r="B177" s="289" t="s">
        <v>462</v>
      </c>
      <c r="C177" s="289" t="s">
        <v>246</v>
      </c>
      <c r="D177" s="291">
        <v>1.8729166666666668</v>
      </c>
      <c r="E177" s="290">
        <v>0.3743055555555555</v>
      </c>
    </row>
    <row r="178" spans="1:5" hidden="1" x14ac:dyDescent="0.25">
      <c r="A178" s="289">
        <v>177</v>
      </c>
      <c r="B178" s="289" t="s">
        <v>445</v>
      </c>
      <c r="C178" s="289" t="s">
        <v>238</v>
      </c>
      <c r="D178" s="291">
        <v>1.8763888888888889</v>
      </c>
      <c r="E178" s="290">
        <v>0.375</v>
      </c>
    </row>
    <row r="179" spans="1:5" hidden="1" x14ac:dyDescent="0.25">
      <c r="A179" s="289">
        <v>178</v>
      </c>
      <c r="B179" s="289" t="s">
        <v>606</v>
      </c>
      <c r="C179" s="289" t="s">
        <v>253</v>
      </c>
      <c r="D179" s="291">
        <v>1.8784722222222223</v>
      </c>
      <c r="E179" s="290">
        <v>0.3756944444444445</v>
      </c>
    </row>
    <row r="180" spans="1:5" hidden="1" x14ac:dyDescent="0.25">
      <c r="A180" s="289">
        <v>179</v>
      </c>
      <c r="B180" s="289" t="s">
        <v>607</v>
      </c>
      <c r="C180" s="289" t="s">
        <v>238</v>
      </c>
      <c r="D180" s="291">
        <v>1.8791666666666667</v>
      </c>
      <c r="E180" s="290">
        <v>0.3756944444444445</v>
      </c>
    </row>
    <row r="181" spans="1:5" hidden="1" x14ac:dyDescent="0.25">
      <c r="A181" s="289">
        <v>180</v>
      </c>
      <c r="B181" s="289" t="s">
        <v>608</v>
      </c>
      <c r="C181" s="289" t="s">
        <v>238</v>
      </c>
      <c r="D181" s="291">
        <v>1.8798611111111112</v>
      </c>
      <c r="E181" s="290">
        <v>0.3756944444444445</v>
      </c>
    </row>
    <row r="182" spans="1:5" hidden="1" x14ac:dyDescent="0.25">
      <c r="A182" s="289">
        <v>181</v>
      </c>
      <c r="B182" s="289" t="s">
        <v>440</v>
      </c>
      <c r="C182" s="289" t="s">
        <v>296</v>
      </c>
      <c r="D182" s="291">
        <v>1.8812499999999999</v>
      </c>
      <c r="E182" s="290">
        <v>0.3756944444444445</v>
      </c>
    </row>
    <row r="183" spans="1:5" hidden="1" x14ac:dyDescent="0.25">
      <c r="A183" s="289">
        <v>182</v>
      </c>
      <c r="B183" s="289" t="s">
        <v>504</v>
      </c>
      <c r="C183" s="289" t="s">
        <v>246</v>
      </c>
      <c r="D183" s="291">
        <v>1.8819444444444444</v>
      </c>
      <c r="E183" s="290">
        <v>0.37638888888888888</v>
      </c>
    </row>
    <row r="184" spans="1:5" hidden="1" x14ac:dyDescent="0.25">
      <c r="A184" s="289">
        <v>183</v>
      </c>
      <c r="B184" s="289" t="s">
        <v>482</v>
      </c>
      <c r="C184" s="289" t="s">
        <v>234</v>
      </c>
      <c r="D184" s="291">
        <v>1.8833333333333335</v>
      </c>
      <c r="E184" s="290">
        <v>0.37638888888888888</v>
      </c>
    </row>
    <row r="185" spans="1:5" hidden="1" x14ac:dyDescent="0.25">
      <c r="A185" s="289">
        <v>184</v>
      </c>
      <c r="B185" s="289" t="s">
        <v>473</v>
      </c>
      <c r="C185" s="289" t="s">
        <v>236</v>
      </c>
      <c r="D185" s="291">
        <v>1.8861111111111111</v>
      </c>
      <c r="E185" s="290">
        <v>0.37708333333333338</v>
      </c>
    </row>
    <row r="186" spans="1:5" hidden="1" x14ac:dyDescent="0.25">
      <c r="A186" s="289">
        <v>185</v>
      </c>
      <c r="B186" s="289" t="s">
        <v>466</v>
      </c>
      <c r="C186" s="289" t="s">
        <v>246</v>
      </c>
      <c r="D186" s="291">
        <v>1.8902777777777777</v>
      </c>
      <c r="E186" s="290">
        <v>0.37777777777777777</v>
      </c>
    </row>
    <row r="187" spans="1:5" hidden="1" x14ac:dyDescent="0.25">
      <c r="A187" s="289">
        <v>186</v>
      </c>
      <c r="B187" s="289" t="s">
        <v>609</v>
      </c>
      <c r="C187" s="289" t="s">
        <v>257</v>
      </c>
      <c r="D187" s="291">
        <v>1.8909722222222223</v>
      </c>
      <c r="E187" s="290">
        <v>0.37777777777777777</v>
      </c>
    </row>
    <row r="188" spans="1:5" hidden="1" x14ac:dyDescent="0.25">
      <c r="A188" s="289">
        <v>187</v>
      </c>
      <c r="B188" s="289" t="s">
        <v>461</v>
      </c>
      <c r="C188" s="289" t="s">
        <v>238</v>
      </c>
      <c r="D188" s="291">
        <v>1.8979166666666665</v>
      </c>
      <c r="E188" s="290">
        <v>0.37916666666666665</v>
      </c>
    </row>
    <row r="189" spans="1:5" hidden="1" x14ac:dyDescent="0.25">
      <c r="A189" s="289">
        <v>188</v>
      </c>
      <c r="B189" s="289" t="s">
        <v>457</v>
      </c>
      <c r="C189" s="289" t="s">
        <v>257</v>
      </c>
      <c r="D189" s="291">
        <v>1.9020833333333333</v>
      </c>
      <c r="E189" s="290">
        <v>0.37986111111111115</v>
      </c>
    </row>
    <row r="190" spans="1:5" hidden="1" x14ac:dyDescent="0.25">
      <c r="A190" s="289">
        <v>189</v>
      </c>
      <c r="B190" s="289" t="s">
        <v>453</v>
      </c>
      <c r="C190" s="289" t="s">
        <v>253</v>
      </c>
      <c r="D190" s="291">
        <v>1.9027777777777777</v>
      </c>
      <c r="E190" s="290">
        <v>0.38055555555555554</v>
      </c>
    </row>
    <row r="191" spans="1:5" hidden="1" x14ac:dyDescent="0.25">
      <c r="A191" s="289">
        <v>190</v>
      </c>
      <c r="B191" s="289" t="s">
        <v>452</v>
      </c>
      <c r="C191" s="289" t="s">
        <v>246</v>
      </c>
      <c r="D191" s="291">
        <v>1.9048611111111111</v>
      </c>
      <c r="E191" s="290">
        <v>0.38055555555555554</v>
      </c>
    </row>
    <row r="192" spans="1:5" hidden="1" x14ac:dyDescent="0.25">
      <c r="A192" s="289">
        <v>191</v>
      </c>
      <c r="B192" s="289" t="s">
        <v>450</v>
      </c>
      <c r="C192" s="289" t="s">
        <v>246</v>
      </c>
      <c r="D192" s="291">
        <v>1.9069444444444443</v>
      </c>
      <c r="E192" s="290">
        <v>0.38125000000000003</v>
      </c>
    </row>
    <row r="193" spans="1:5" hidden="1" x14ac:dyDescent="0.25">
      <c r="A193" s="289">
        <v>192</v>
      </c>
      <c r="B193" s="289" t="s">
        <v>443</v>
      </c>
      <c r="C193" s="289" t="s">
        <v>262</v>
      </c>
      <c r="D193" s="291">
        <v>1.9124999999999999</v>
      </c>
      <c r="E193" s="290">
        <v>0.38194444444444442</v>
      </c>
    </row>
    <row r="194" spans="1:5" hidden="1" x14ac:dyDescent="0.25">
      <c r="A194" s="289">
        <v>193</v>
      </c>
      <c r="B194" s="289" t="s">
        <v>610</v>
      </c>
      <c r="C194" s="289" t="s">
        <v>273</v>
      </c>
      <c r="D194" s="291">
        <v>1.9131944444444444</v>
      </c>
      <c r="E194" s="290">
        <v>0.38263888888888892</v>
      </c>
    </row>
    <row r="195" spans="1:5" hidden="1" x14ac:dyDescent="0.25">
      <c r="A195" s="289">
        <v>194</v>
      </c>
      <c r="B195" s="289" t="s">
        <v>611</v>
      </c>
      <c r="C195" s="289" t="s">
        <v>236</v>
      </c>
      <c r="D195" s="291">
        <v>1.9138888888888888</v>
      </c>
      <c r="E195" s="290">
        <v>0.38263888888888892</v>
      </c>
    </row>
    <row r="196" spans="1:5" hidden="1" x14ac:dyDescent="0.25">
      <c r="A196" s="289">
        <v>195</v>
      </c>
      <c r="B196" s="289" t="s">
        <v>612</v>
      </c>
      <c r="C196" s="289" t="s">
        <v>269</v>
      </c>
      <c r="D196" s="291">
        <v>1.9222222222222223</v>
      </c>
      <c r="E196" s="290">
        <v>0.3840277777777778</v>
      </c>
    </row>
    <row r="197" spans="1:5" hidden="1" x14ac:dyDescent="0.25">
      <c r="A197" s="289">
        <v>196</v>
      </c>
      <c r="B197" s="289" t="s">
        <v>447</v>
      </c>
      <c r="C197" s="289" t="s">
        <v>238</v>
      </c>
      <c r="D197" s="291">
        <v>1.9263888888888889</v>
      </c>
      <c r="E197" s="290">
        <v>0.38472222222222219</v>
      </c>
    </row>
    <row r="198" spans="1:5" hidden="1" x14ac:dyDescent="0.25">
      <c r="A198" s="289">
        <v>197</v>
      </c>
      <c r="B198" s="289" t="s">
        <v>487</v>
      </c>
      <c r="C198" s="289" t="s">
        <v>253</v>
      </c>
      <c r="D198" s="291">
        <v>1.9298611111111112</v>
      </c>
      <c r="E198" s="290">
        <v>0.38541666666666669</v>
      </c>
    </row>
    <row r="199" spans="1:5" hidden="1" x14ac:dyDescent="0.25">
      <c r="A199" s="289">
        <v>198</v>
      </c>
      <c r="B199" s="289" t="s">
        <v>505</v>
      </c>
      <c r="C199" s="289" t="s">
        <v>246</v>
      </c>
      <c r="D199" s="291">
        <v>1.9340277777777777</v>
      </c>
      <c r="E199" s="290">
        <v>0.38680555555555557</v>
      </c>
    </row>
    <row r="200" spans="1:5" hidden="1" x14ac:dyDescent="0.25">
      <c r="A200" s="289">
        <v>199</v>
      </c>
      <c r="B200" s="289" t="s">
        <v>475</v>
      </c>
      <c r="C200" s="289" t="s">
        <v>236</v>
      </c>
      <c r="D200" s="291">
        <v>1.9395833333333332</v>
      </c>
      <c r="E200" s="290">
        <v>0.38750000000000001</v>
      </c>
    </row>
    <row r="201" spans="1:5" hidden="1" x14ac:dyDescent="0.25">
      <c r="A201" s="289">
        <v>200</v>
      </c>
      <c r="B201" s="289" t="s">
        <v>460</v>
      </c>
      <c r="C201" s="289" t="s">
        <v>262</v>
      </c>
      <c r="D201" s="291">
        <v>1.9409722222222223</v>
      </c>
      <c r="E201" s="290">
        <v>0.38819444444444445</v>
      </c>
    </row>
    <row r="202" spans="1:5" hidden="1" x14ac:dyDescent="0.25">
      <c r="A202" s="289">
        <v>201</v>
      </c>
      <c r="B202" s="289" t="s">
        <v>477</v>
      </c>
      <c r="C202" s="289" t="s">
        <v>236</v>
      </c>
      <c r="D202" s="291">
        <v>1.9409722222222223</v>
      </c>
      <c r="E202" s="290">
        <v>0.38819444444444445</v>
      </c>
    </row>
    <row r="203" spans="1:5" hidden="1" x14ac:dyDescent="0.25">
      <c r="A203" s="289">
        <v>202</v>
      </c>
      <c r="B203" s="289" t="s">
        <v>613</v>
      </c>
      <c r="C203" s="289" t="s">
        <v>269</v>
      </c>
      <c r="D203" s="291">
        <v>1.9590277777777778</v>
      </c>
      <c r="E203" s="290">
        <v>0.39166666666666666</v>
      </c>
    </row>
    <row r="204" spans="1:5" hidden="1" x14ac:dyDescent="0.25">
      <c r="A204" s="289">
        <v>203</v>
      </c>
      <c r="B204" s="289" t="s">
        <v>498</v>
      </c>
      <c r="C204" s="289" t="s">
        <v>240</v>
      </c>
      <c r="D204" s="291">
        <v>1.9895833333333333</v>
      </c>
      <c r="E204" s="290">
        <v>0.3979166666666667</v>
      </c>
    </row>
    <row r="205" spans="1:5" hidden="1" x14ac:dyDescent="0.25">
      <c r="A205" s="289">
        <v>204</v>
      </c>
      <c r="B205" s="289" t="s">
        <v>492</v>
      </c>
      <c r="C205" s="289" t="s">
        <v>262</v>
      </c>
      <c r="D205" s="291">
        <v>1.9944444444444445</v>
      </c>
      <c r="E205" s="290">
        <v>0.39861111111111108</v>
      </c>
    </row>
    <row r="206" spans="1:5" hidden="1" x14ac:dyDescent="0.25">
      <c r="A206" s="289">
        <v>205</v>
      </c>
      <c r="B206" s="289" t="s">
        <v>493</v>
      </c>
      <c r="C206" s="289" t="s">
        <v>262</v>
      </c>
      <c r="D206" s="291">
        <v>1.997222222222222</v>
      </c>
      <c r="E206" s="290">
        <v>0.39930555555555558</v>
      </c>
    </row>
    <row r="207" spans="1:5" hidden="1" x14ac:dyDescent="0.25">
      <c r="A207" s="289">
        <v>206</v>
      </c>
      <c r="B207" s="289" t="s">
        <v>494</v>
      </c>
      <c r="C207" s="289" t="s">
        <v>236</v>
      </c>
      <c r="D207" s="291">
        <v>2.0034722222222223</v>
      </c>
      <c r="E207" s="290">
        <v>0.40069444444444446</v>
      </c>
    </row>
    <row r="208" spans="1:5" hidden="1" x14ac:dyDescent="0.25">
      <c r="A208" s="289">
        <v>207</v>
      </c>
      <c r="B208" s="289" t="s">
        <v>614</v>
      </c>
      <c r="C208" s="289" t="s">
        <v>257</v>
      </c>
      <c r="D208" s="291">
        <v>2.0097222222222224</v>
      </c>
      <c r="E208" s="290">
        <v>0.40138888888888885</v>
      </c>
    </row>
    <row r="209" spans="1:5" hidden="1" x14ac:dyDescent="0.25">
      <c r="A209" s="289">
        <v>208</v>
      </c>
      <c r="B209" s="289" t="s">
        <v>537</v>
      </c>
      <c r="C209" s="289" t="s">
        <v>296</v>
      </c>
      <c r="D209" s="291">
        <v>2.0145833333333334</v>
      </c>
      <c r="E209" s="290">
        <v>0.40277777777777773</v>
      </c>
    </row>
    <row r="210" spans="1:5" hidden="1" x14ac:dyDescent="0.25">
      <c r="A210" s="289">
        <v>209</v>
      </c>
      <c r="B210" s="289" t="s">
        <v>518</v>
      </c>
      <c r="C210" s="289" t="s">
        <v>246</v>
      </c>
      <c r="D210" s="291">
        <v>2.0284722222222222</v>
      </c>
      <c r="E210" s="290">
        <v>0.4055555555555555</v>
      </c>
    </row>
    <row r="211" spans="1:5" hidden="1" x14ac:dyDescent="0.25">
      <c r="A211" s="289">
        <v>210</v>
      </c>
      <c r="B211" s="289" t="s">
        <v>496</v>
      </c>
      <c r="C211" s="289" t="s">
        <v>236</v>
      </c>
      <c r="D211" s="291">
        <v>2.0326388888888887</v>
      </c>
      <c r="E211" s="290">
        <v>0.40625</v>
      </c>
    </row>
    <row r="212" spans="1:5" hidden="1" x14ac:dyDescent="0.25">
      <c r="A212" s="289">
        <v>211</v>
      </c>
      <c r="B212" s="289" t="s">
        <v>615</v>
      </c>
      <c r="C212" s="289" t="s">
        <v>253</v>
      </c>
      <c r="D212" s="291">
        <v>2.0347222222222223</v>
      </c>
      <c r="E212" s="290">
        <v>0.4069444444444445</v>
      </c>
    </row>
    <row r="213" spans="1:5" hidden="1" x14ac:dyDescent="0.25">
      <c r="A213" s="289">
        <v>212</v>
      </c>
      <c r="B213" s="289" t="s">
        <v>616</v>
      </c>
      <c r="C213" s="289" t="s">
        <v>246</v>
      </c>
      <c r="D213" s="291">
        <v>2.0381944444444442</v>
      </c>
      <c r="E213" s="290">
        <v>0.40763888888888888</v>
      </c>
    </row>
    <row r="214" spans="1:5" x14ac:dyDescent="0.25">
      <c r="A214" s="289">
        <v>213</v>
      </c>
      <c r="B214" s="289" t="s">
        <v>501</v>
      </c>
      <c r="C214" s="289" t="s">
        <v>284</v>
      </c>
      <c r="D214" s="291">
        <v>2.0395833333333333</v>
      </c>
      <c r="E214" s="290">
        <v>0.40763888888888888</v>
      </c>
    </row>
    <row r="215" spans="1:5" hidden="1" x14ac:dyDescent="0.25">
      <c r="A215" s="289">
        <v>214</v>
      </c>
      <c r="B215" s="289" t="s">
        <v>509</v>
      </c>
      <c r="C215" s="289" t="s">
        <v>238</v>
      </c>
      <c r="D215" s="291">
        <v>2.0416666666666665</v>
      </c>
      <c r="E215" s="290">
        <v>0.40833333333333338</v>
      </c>
    </row>
    <row r="216" spans="1:5" x14ac:dyDescent="0.25">
      <c r="A216" s="289">
        <v>215</v>
      </c>
      <c r="B216" s="289" t="s">
        <v>617</v>
      </c>
      <c r="C216" s="289" t="s">
        <v>284</v>
      </c>
      <c r="D216" s="291">
        <v>2.0423611111111111</v>
      </c>
      <c r="E216" s="290">
        <v>0.40833333333333338</v>
      </c>
    </row>
    <row r="217" spans="1:5" hidden="1" x14ac:dyDescent="0.25">
      <c r="A217" s="289">
        <v>216</v>
      </c>
      <c r="B217" s="289" t="s">
        <v>507</v>
      </c>
      <c r="C217" s="289" t="s">
        <v>296</v>
      </c>
      <c r="D217" s="291">
        <v>2.0465277777777779</v>
      </c>
      <c r="E217" s="290">
        <v>0.40902777777777777</v>
      </c>
    </row>
    <row r="218" spans="1:5" hidden="1" x14ac:dyDescent="0.25">
      <c r="A218" s="289">
        <v>217</v>
      </c>
      <c r="B218" s="289" t="s">
        <v>618</v>
      </c>
      <c r="C218" s="289" t="s">
        <v>273</v>
      </c>
      <c r="D218" s="291">
        <v>2.0729166666666665</v>
      </c>
      <c r="E218" s="290">
        <v>0.4145833333333333</v>
      </c>
    </row>
    <row r="219" spans="1:5" hidden="1" x14ac:dyDescent="0.25">
      <c r="A219" s="289">
        <v>218</v>
      </c>
      <c r="B219" s="289" t="s">
        <v>619</v>
      </c>
      <c r="C219" s="289" t="s">
        <v>240</v>
      </c>
      <c r="D219" s="291">
        <v>2.0749999999999997</v>
      </c>
      <c r="E219" s="290">
        <v>0.4145833333333333</v>
      </c>
    </row>
    <row r="220" spans="1:5" hidden="1" x14ac:dyDescent="0.25">
      <c r="A220" s="289">
        <v>219</v>
      </c>
      <c r="B220" s="289" t="s">
        <v>512</v>
      </c>
      <c r="C220" s="289" t="s">
        <v>296</v>
      </c>
      <c r="D220" s="291">
        <v>2.1020833333333333</v>
      </c>
      <c r="E220" s="290">
        <v>0.4201388888888889</v>
      </c>
    </row>
    <row r="221" spans="1:5" hidden="1" x14ac:dyDescent="0.25">
      <c r="A221" s="289">
        <v>220</v>
      </c>
      <c r="B221" s="289" t="s">
        <v>510</v>
      </c>
      <c r="C221" s="289" t="s">
        <v>234</v>
      </c>
      <c r="D221" s="291">
        <v>2.1048611111111111</v>
      </c>
      <c r="E221" s="290">
        <v>0.42083333333333334</v>
      </c>
    </row>
    <row r="222" spans="1:5" hidden="1" x14ac:dyDescent="0.25">
      <c r="A222" s="289">
        <v>221</v>
      </c>
      <c r="B222" s="289" t="s">
        <v>620</v>
      </c>
      <c r="C222" s="289" t="s">
        <v>246</v>
      </c>
      <c r="D222" s="291">
        <v>2.1097222222222221</v>
      </c>
      <c r="E222" s="290">
        <v>0.42152777777777778</v>
      </c>
    </row>
    <row r="223" spans="1:5" hidden="1" x14ac:dyDescent="0.25">
      <c r="A223" s="289">
        <v>222</v>
      </c>
      <c r="B223" s="289" t="s">
        <v>621</v>
      </c>
      <c r="C223" s="289" t="s">
        <v>269</v>
      </c>
      <c r="D223" s="291">
        <v>2.1111111111111112</v>
      </c>
      <c r="E223" s="290">
        <v>0.42222222222222222</v>
      </c>
    </row>
    <row r="224" spans="1:5" hidden="1" x14ac:dyDescent="0.25">
      <c r="A224" s="289">
        <v>223</v>
      </c>
      <c r="B224" s="289" t="s">
        <v>622</v>
      </c>
      <c r="C224" s="289" t="s">
        <v>269</v>
      </c>
      <c r="D224" s="291">
        <v>2.1368055555555556</v>
      </c>
      <c r="E224" s="290">
        <v>0.42708333333333331</v>
      </c>
    </row>
    <row r="225" spans="1:5" hidden="1" x14ac:dyDescent="0.25">
      <c r="A225" s="289">
        <v>224</v>
      </c>
      <c r="B225" s="289" t="s">
        <v>521</v>
      </c>
      <c r="C225" s="289" t="s">
        <v>238</v>
      </c>
      <c r="D225" s="291">
        <v>2.2020833333333334</v>
      </c>
      <c r="E225" s="290">
        <v>0.44027777777777777</v>
      </c>
    </row>
    <row r="226" spans="1:5" hidden="1" x14ac:dyDescent="0.25">
      <c r="A226" s="289">
        <v>225</v>
      </c>
      <c r="B226" s="289" t="s">
        <v>519</v>
      </c>
      <c r="C226" s="289" t="s">
        <v>246</v>
      </c>
      <c r="D226" s="291">
        <v>2.2194444444444446</v>
      </c>
      <c r="E226" s="290">
        <v>0.44375000000000003</v>
      </c>
    </row>
    <row r="227" spans="1:5" hidden="1" x14ac:dyDescent="0.25">
      <c r="A227" s="289">
        <v>226</v>
      </c>
      <c r="B227" s="289" t="s">
        <v>623</v>
      </c>
      <c r="C227" s="289" t="s">
        <v>240</v>
      </c>
      <c r="D227" s="291">
        <v>2.2555555555555555</v>
      </c>
      <c r="E227" s="290">
        <v>0.45069444444444445</v>
      </c>
    </row>
    <row r="228" spans="1:5" hidden="1" x14ac:dyDescent="0.25">
      <c r="A228" s="289">
        <v>227</v>
      </c>
      <c r="B228" s="289" t="s">
        <v>624</v>
      </c>
      <c r="C228" s="289" t="s">
        <v>246</v>
      </c>
      <c r="D228" s="291">
        <v>2.2909722222222224</v>
      </c>
      <c r="E228" s="290">
        <v>0.45763888888888887</v>
      </c>
    </row>
    <row r="229" spans="1:5" hidden="1" x14ac:dyDescent="0.25">
      <c r="A229" s="289">
        <v>228</v>
      </c>
      <c r="B229" s="289" t="s">
        <v>523</v>
      </c>
      <c r="C229" s="289" t="s">
        <v>296</v>
      </c>
      <c r="D229" s="291">
        <v>2.2930555555555556</v>
      </c>
      <c r="E229" s="290">
        <v>0.45833333333333331</v>
      </c>
    </row>
    <row r="230" spans="1:5" hidden="1" x14ac:dyDescent="0.25">
      <c r="A230" s="289">
        <v>229</v>
      </c>
      <c r="B230" s="289" t="s">
        <v>529</v>
      </c>
      <c r="C230" s="289" t="s">
        <v>296</v>
      </c>
      <c r="D230" s="291">
        <v>2.3506944444444442</v>
      </c>
      <c r="E230" s="290">
        <v>0.47013888888888888</v>
      </c>
    </row>
    <row r="231" spans="1:5" hidden="1" x14ac:dyDescent="0.25">
      <c r="A231" s="289">
        <v>230</v>
      </c>
      <c r="B231" s="289" t="s">
        <v>430</v>
      </c>
      <c r="C231" s="289" t="s">
        <v>296</v>
      </c>
      <c r="D231" s="291">
        <v>2.3513888888888888</v>
      </c>
      <c r="E231" s="290">
        <v>0.47013888888888888</v>
      </c>
    </row>
    <row r="232" spans="1:5" hidden="1" x14ac:dyDescent="0.25">
      <c r="A232" s="289">
        <v>231</v>
      </c>
      <c r="B232" s="289" t="s">
        <v>535</v>
      </c>
      <c r="C232" s="289" t="s">
        <v>262</v>
      </c>
      <c r="D232" s="291">
        <v>2.4875000000000003</v>
      </c>
      <c r="E232" s="290">
        <v>0.49722222222222223</v>
      </c>
    </row>
    <row r="233" spans="1:5" hidden="1" x14ac:dyDescent="0.25">
      <c r="A233" s="289">
        <v>232</v>
      </c>
      <c r="B233" s="289" t="s">
        <v>532</v>
      </c>
      <c r="C233" s="289" t="s">
        <v>262</v>
      </c>
      <c r="D233" s="291">
        <v>2.4965277777777777</v>
      </c>
      <c r="E233" s="290">
        <v>0.4993055555555555</v>
      </c>
    </row>
    <row r="234" spans="1:5" hidden="1" x14ac:dyDescent="0.25">
      <c r="A234" s="289">
        <v>233</v>
      </c>
      <c r="B234" s="289" t="s">
        <v>533</v>
      </c>
      <c r="C234" s="289" t="s">
        <v>262</v>
      </c>
      <c r="D234" s="291">
        <v>2.4979166666666668</v>
      </c>
      <c r="E234" s="290">
        <v>0.4993055555555555</v>
      </c>
    </row>
    <row r="235" spans="1:5" hidden="1" x14ac:dyDescent="0.25">
      <c r="A235" s="289">
        <v>234</v>
      </c>
      <c r="B235" s="289" t="s">
        <v>538</v>
      </c>
      <c r="C235" s="289" t="s">
        <v>296</v>
      </c>
      <c r="D235" s="292">
        <v>4.2268518518518518E-2</v>
      </c>
      <c r="E235" s="290">
        <v>0.50694444444444442</v>
      </c>
    </row>
    <row r="236" spans="1:5" hidden="1" x14ac:dyDescent="0.25">
      <c r="A236" s="289">
        <v>235</v>
      </c>
      <c r="B236" s="289" t="s">
        <v>625</v>
      </c>
      <c r="C236" s="289" t="s">
        <v>273</v>
      </c>
      <c r="D236" s="292">
        <v>4.4016203703703703E-2</v>
      </c>
      <c r="E236" s="290">
        <v>0.52777777777777779</v>
      </c>
    </row>
    <row r="237" spans="1:5" hidden="1" x14ac:dyDescent="0.25">
      <c r="A237" s="289">
        <v>236</v>
      </c>
      <c r="B237" s="289" t="s">
        <v>626</v>
      </c>
      <c r="C237" s="289" t="s">
        <v>273</v>
      </c>
      <c r="D237" s="292">
        <v>4.4027777777777777E-2</v>
      </c>
      <c r="E237" s="290">
        <v>0.52777777777777779</v>
      </c>
    </row>
    <row r="238" spans="1:5" hidden="1" x14ac:dyDescent="0.25">
      <c r="A238" s="289">
        <v>237</v>
      </c>
      <c r="B238" s="289" t="s">
        <v>627</v>
      </c>
      <c r="C238" s="289" t="s">
        <v>269</v>
      </c>
      <c r="D238" s="292">
        <v>4.6840277777777779E-2</v>
      </c>
      <c r="E238" s="290">
        <v>0.56180555555555556</v>
      </c>
    </row>
  </sheetData>
  <autoFilter ref="A1:E238" xr:uid="{BE54083E-EE2A-45EC-80A7-2802FAF5CD90}">
    <filterColumn colId="2">
      <filters>
        <filter val="Wirksworth Running Club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Handicap positions 2018 </vt:lpstr>
      <vt:lpstr>Actual positions 2018</vt:lpstr>
      <vt:lpstr>Handicap working 2018</vt:lpstr>
      <vt:lpstr>Combined page 2018</vt:lpstr>
      <vt:lpstr>Chaddy</vt:lpstr>
      <vt:lpstr>Shipley winter</vt:lpstr>
      <vt:lpstr>'Actual positions 2018'!Print_Titles</vt:lpstr>
      <vt:lpstr>'Handicap positions 2018 '!Print_Titles</vt:lpstr>
    </vt:vector>
  </TitlesOfParts>
  <Company>Noel-Baker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Birch</dc:creator>
  <cp:lastModifiedBy>Mark Crawshaw</cp:lastModifiedBy>
  <cp:lastPrinted>2017-07-31T13:11:12Z</cp:lastPrinted>
  <dcterms:created xsi:type="dcterms:W3CDTF">2013-08-10T21:36:33Z</dcterms:created>
  <dcterms:modified xsi:type="dcterms:W3CDTF">2018-11-28T09:50:12Z</dcterms:modified>
</cp:coreProperties>
</file>