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20115" windowHeight="7515" activeTab="2"/>
  </bookViews>
  <sheets>
    <sheet name="data 201415" sheetId="10" r:id="rId1"/>
    <sheet name="data" sheetId="8" r:id="rId2"/>
    <sheet name="Handicap 201415 " sheetId="11" r:id="rId3"/>
    <sheet name="Actual 201415" sheetId="9" r:id="rId4"/>
  </sheets>
  <definedNames>
    <definedName name="_xlnm._FilterDatabase" localSheetId="3" hidden="1">'Actual 201415'!$A$6:$AM$19</definedName>
    <definedName name="_xlnm._FilterDatabase" localSheetId="1" hidden="1">data!$A$1:$E$47</definedName>
    <definedName name="_xlnm._FilterDatabase" localSheetId="0" hidden="1">'data 201415'!$A$1:$E$54</definedName>
    <definedName name="_xlnm._FilterDatabase" localSheetId="2" hidden="1">'Handicap 201415 '!$A$1:$AL$60</definedName>
  </definedNames>
  <calcPr calcId="145621"/>
</workbook>
</file>

<file path=xl/calcChain.xml><?xml version="1.0" encoding="utf-8"?>
<calcChain xmlns="http://schemas.openxmlformats.org/spreadsheetml/2006/main">
  <c r="AL35" i="11" l="1"/>
  <c r="J54" i="10"/>
  <c r="J55" i="10"/>
  <c r="J56" i="10"/>
  <c r="N54" i="10"/>
  <c r="N55" i="10"/>
  <c r="N56" i="10"/>
  <c r="M54" i="10"/>
  <c r="M55" i="10"/>
  <c r="M56" i="10"/>
  <c r="AL6" i="11"/>
  <c r="AL34" i="11" l="1"/>
  <c r="AL36" i="11" l="1"/>
  <c r="AL39" i="11"/>
  <c r="AL38" i="11"/>
  <c r="AL55" i="11"/>
  <c r="AL56" i="11"/>
  <c r="AL57" i="11"/>
  <c r="AL58" i="11"/>
  <c r="AL59" i="11"/>
  <c r="AL60" i="11"/>
  <c r="AL49" i="11"/>
  <c r="AL54" i="9" l="1"/>
  <c r="AL55" i="9"/>
  <c r="AL56" i="9"/>
  <c r="AL57" i="9"/>
  <c r="AL58" i="9"/>
  <c r="AL59" i="9"/>
  <c r="AL60" i="9"/>
  <c r="AL49" i="9"/>
  <c r="Q43" i="10" l="1"/>
  <c r="P21" i="10"/>
  <c r="P20" i="10"/>
  <c r="P19" i="10"/>
  <c r="P18" i="10"/>
  <c r="AL20" i="9" l="1"/>
  <c r="AL21" i="9"/>
  <c r="AL22" i="9"/>
  <c r="AL23" i="9"/>
  <c r="AL24" i="9"/>
  <c r="AP27" i="11"/>
  <c r="AQ27" i="11" s="1"/>
  <c r="AP26" i="11"/>
  <c r="AQ26" i="11" s="1"/>
  <c r="AP25" i="11"/>
  <c r="AQ25" i="11" s="1"/>
  <c r="AP24" i="11"/>
  <c r="AQ24" i="11" s="1"/>
  <c r="AP23" i="11"/>
  <c r="AQ23" i="11" s="1"/>
  <c r="AL23" i="11"/>
  <c r="AL24" i="11"/>
  <c r="AL25" i="11"/>
  <c r="AL26" i="11"/>
  <c r="AL27" i="11"/>
  <c r="AN45" i="11" l="1"/>
  <c r="AN43" i="11"/>
  <c r="AN40" i="11"/>
  <c r="AN48" i="11"/>
  <c r="AP11" i="11"/>
  <c r="AQ11" i="11" s="1"/>
  <c r="AP10" i="11"/>
  <c r="AQ10" i="11" s="1"/>
  <c r="AP17" i="11"/>
  <c r="AQ17" i="11" s="1"/>
  <c r="AP13" i="11"/>
  <c r="AQ13" i="11" s="1"/>
  <c r="AP12" i="11"/>
  <c r="AQ12" i="11" s="1"/>
  <c r="AP15" i="11"/>
  <c r="AQ15" i="11" s="1"/>
  <c r="AL12" i="11"/>
  <c r="M14" i="10"/>
  <c r="J14" i="10" s="1"/>
  <c r="M7" i="10"/>
  <c r="J7" i="10" s="1"/>
  <c r="M8" i="10"/>
  <c r="J8" i="10" s="1"/>
  <c r="M9" i="10"/>
  <c r="J9" i="10" s="1"/>
  <c r="M10" i="10"/>
  <c r="J10" i="10" s="1"/>
  <c r="M11" i="10"/>
  <c r="J11" i="10" s="1"/>
  <c r="M12" i="10"/>
  <c r="J12" i="10" s="1"/>
  <c r="M13" i="10"/>
  <c r="J13" i="10" s="1"/>
  <c r="M15" i="10"/>
  <c r="J15" i="10" s="1"/>
  <c r="M16" i="10"/>
  <c r="J16" i="10" s="1"/>
  <c r="AL15" i="9"/>
  <c r="AL11" i="9"/>
  <c r="N15" i="10" l="1"/>
  <c r="N14" i="10"/>
  <c r="AL15" i="11"/>
  <c r="M26" i="10"/>
  <c r="J26" i="10" s="1"/>
  <c r="AL12" i="9"/>
  <c r="N26" i="10" l="1"/>
  <c r="AL11" i="11"/>
  <c r="AL16" i="9"/>
  <c r="AL17" i="9"/>
  <c r="AL13" i="9"/>
  <c r="AL14" i="9"/>
  <c r="N13" i="10" l="1"/>
  <c r="AN35" i="11"/>
  <c r="AN36" i="11"/>
  <c r="AN38" i="11"/>
  <c r="AN41" i="11"/>
  <c r="AN37" i="11"/>
  <c r="AN44" i="11"/>
  <c r="AN39" i="11"/>
  <c r="AN42" i="11"/>
  <c r="AN46" i="11"/>
  <c r="AN47" i="11"/>
  <c r="AN34" i="11"/>
  <c r="AN8" i="11"/>
  <c r="AN7" i="11"/>
  <c r="AN10" i="11"/>
  <c r="AN16" i="11"/>
  <c r="AN9" i="11"/>
  <c r="AN6" i="11"/>
  <c r="AP8" i="11" l="1"/>
  <c r="AQ8" i="11" s="1"/>
  <c r="AP7" i="11"/>
  <c r="AQ7" i="11" s="1"/>
  <c r="AP16" i="11"/>
  <c r="AQ16" i="11" s="1"/>
  <c r="AP9" i="11"/>
  <c r="AQ9" i="11" s="1"/>
  <c r="AP14" i="11"/>
  <c r="AQ14" i="11" s="1"/>
  <c r="AP18" i="11"/>
  <c r="AQ18" i="11" s="1"/>
  <c r="AP19" i="11"/>
  <c r="AQ19" i="11" s="1"/>
  <c r="AP20" i="11"/>
  <c r="AQ20" i="11" s="1"/>
  <c r="AP21" i="11"/>
  <c r="AQ21" i="11" s="1"/>
  <c r="AP22" i="11"/>
  <c r="AQ22" i="11" s="1"/>
  <c r="AP28" i="11"/>
  <c r="AQ28" i="11" s="1"/>
  <c r="AP29" i="11"/>
  <c r="AQ29" i="11" s="1"/>
  <c r="AP30" i="11"/>
  <c r="AQ30" i="11" s="1"/>
  <c r="AP31" i="11"/>
  <c r="AQ31" i="11" s="1"/>
  <c r="AP32" i="11"/>
  <c r="AQ32" i="11" s="1"/>
  <c r="AP33" i="11"/>
  <c r="AQ33" i="11" s="1"/>
  <c r="AP34" i="11"/>
  <c r="AQ34" i="11" s="1"/>
  <c r="AP35" i="11"/>
  <c r="AQ35" i="11" s="1"/>
  <c r="AP36" i="11"/>
  <c r="AQ36" i="11" s="1"/>
  <c r="AP38" i="11"/>
  <c r="AQ38" i="11" s="1"/>
  <c r="AP41" i="11"/>
  <c r="AQ41" i="11" s="1"/>
  <c r="AP37" i="11"/>
  <c r="AQ37" i="11" s="1"/>
  <c r="AP44" i="11"/>
  <c r="AQ44" i="11" s="1"/>
  <c r="AP39" i="11"/>
  <c r="AQ39" i="11" s="1"/>
  <c r="AP42" i="11"/>
  <c r="AQ42" i="11" s="1"/>
  <c r="AP46" i="11"/>
  <c r="AQ46" i="11" s="1"/>
  <c r="AP43" i="11"/>
  <c r="AQ43" i="11" s="1"/>
  <c r="AP47" i="11"/>
  <c r="AQ47" i="11" s="1"/>
  <c r="AP45" i="11"/>
  <c r="AQ45" i="11" s="1"/>
  <c r="AP61" i="11"/>
  <c r="AQ61" i="11" s="1"/>
  <c r="AP50" i="11"/>
  <c r="AQ50" i="11" s="1"/>
  <c r="AP51" i="11"/>
  <c r="AQ51" i="11" s="1"/>
  <c r="AP52" i="11"/>
  <c r="AQ52" i="11" s="1"/>
  <c r="AP40" i="11"/>
  <c r="AQ40" i="11" s="1"/>
  <c r="AP53" i="11"/>
  <c r="AQ53" i="11" s="1"/>
  <c r="AP54" i="11"/>
  <c r="AQ54" i="11" s="1"/>
  <c r="AP55" i="11"/>
  <c r="AQ55" i="11" s="1"/>
  <c r="AP56" i="11"/>
  <c r="AQ56" i="11" s="1"/>
  <c r="AP57" i="11"/>
  <c r="AQ57" i="11" s="1"/>
  <c r="AP48" i="11"/>
  <c r="AQ48" i="11" s="1"/>
  <c r="AP58" i="11"/>
  <c r="AQ58" i="11" s="1"/>
  <c r="AP59" i="11"/>
  <c r="AQ59" i="11" s="1"/>
  <c r="AP60" i="11"/>
  <c r="AQ60" i="11" s="1"/>
  <c r="AP6" i="11"/>
  <c r="AQ6" i="11" s="1"/>
  <c r="M32" i="10" l="1"/>
  <c r="N32" i="10" s="1"/>
  <c r="M31" i="10"/>
  <c r="N31" i="10" s="1"/>
  <c r="N11" i="10"/>
  <c r="N8" i="10"/>
  <c r="N16" i="10"/>
  <c r="M17" i="10"/>
  <c r="N17" i="10" s="1"/>
  <c r="M18" i="10"/>
  <c r="N18" i="10" s="1"/>
  <c r="M19" i="10"/>
  <c r="N19" i="10" s="1"/>
  <c r="M20" i="10"/>
  <c r="N20" i="10" s="1"/>
  <c r="M21" i="10"/>
  <c r="N21" i="10" s="1"/>
  <c r="M22" i="10"/>
  <c r="N22" i="10" s="1"/>
  <c r="M23" i="10"/>
  <c r="N23" i="10" s="1"/>
  <c r="M24" i="10"/>
  <c r="N24" i="10" s="1"/>
  <c r="M25" i="10"/>
  <c r="N25" i="10" s="1"/>
  <c r="M27" i="10"/>
  <c r="N27" i="10" s="1"/>
  <c r="M28" i="10"/>
  <c r="N28" i="10" s="1"/>
  <c r="M29" i="10"/>
  <c r="N29" i="10" s="1"/>
  <c r="M30" i="10"/>
  <c r="N30" i="10" s="1"/>
  <c r="M33" i="10"/>
  <c r="N33" i="10" s="1"/>
  <c r="M34" i="10"/>
  <c r="N34" i="10" s="1"/>
  <c r="M35" i="10"/>
  <c r="N35" i="10" s="1"/>
  <c r="M36" i="10"/>
  <c r="N36" i="10" s="1"/>
  <c r="M37" i="10"/>
  <c r="M38" i="10"/>
  <c r="M39" i="10"/>
  <c r="N39" i="10" s="1"/>
  <c r="M40" i="10"/>
  <c r="N40" i="10" s="1"/>
  <c r="M41" i="10"/>
  <c r="N41" i="10" s="1"/>
  <c r="M42" i="10"/>
  <c r="N42" i="10" s="1"/>
  <c r="M43" i="10"/>
  <c r="N43" i="10" s="1"/>
  <c r="M44" i="10"/>
  <c r="N44" i="10" s="1"/>
  <c r="M45" i="10"/>
  <c r="N45" i="10" s="1"/>
  <c r="M46" i="10"/>
  <c r="N46" i="10" s="1"/>
  <c r="M47" i="10"/>
  <c r="N47" i="10" s="1"/>
  <c r="M48" i="10"/>
  <c r="N48" i="10" s="1"/>
  <c r="M49" i="10"/>
  <c r="N49" i="10" s="1"/>
  <c r="M50" i="10"/>
  <c r="N50" i="10" s="1"/>
  <c r="M51" i="10"/>
  <c r="N51" i="10" s="1"/>
  <c r="M52" i="10"/>
  <c r="N52" i="10" s="1"/>
  <c r="M53" i="10"/>
  <c r="N53" i="10" s="1"/>
  <c r="M6" i="10"/>
  <c r="N38" i="10" l="1"/>
  <c r="J38" i="10"/>
  <c r="N37" i="10"/>
  <c r="J37" i="10"/>
  <c r="J6" i="10"/>
  <c r="N6" i="10"/>
  <c r="N9" i="10"/>
  <c r="N7" i="10"/>
  <c r="N12" i="10"/>
  <c r="N10" i="10"/>
  <c r="J52" i="10"/>
  <c r="J48" i="10"/>
  <c r="J44" i="10"/>
  <c r="J40" i="10"/>
  <c r="J36" i="10"/>
  <c r="J32" i="10"/>
  <c r="J28" i="10"/>
  <c r="J23" i="10"/>
  <c r="J19" i="10"/>
  <c r="J51" i="10"/>
  <c r="J47" i="10"/>
  <c r="J43" i="10"/>
  <c r="J39" i="10"/>
  <c r="J35" i="10"/>
  <c r="J31" i="10"/>
  <c r="J27" i="10"/>
  <c r="J22" i="10"/>
  <c r="J18" i="10"/>
  <c r="J50" i="10"/>
  <c r="J46" i="10"/>
  <c r="J42" i="10"/>
  <c r="J34" i="10"/>
  <c r="J30" i="10"/>
  <c r="J25" i="10"/>
  <c r="J21" i="10"/>
  <c r="J17" i="10"/>
  <c r="J53" i="10"/>
  <c r="J49" i="10"/>
  <c r="J45" i="10"/>
  <c r="J41" i="10"/>
  <c r="J33" i="10"/>
  <c r="J29" i="10"/>
  <c r="J24" i="10"/>
  <c r="J20" i="10"/>
  <c r="AL48" i="11"/>
  <c r="AL54" i="11"/>
  <c r="AL53" i="11"/>
  <c r="AL40" i="11"/>
  <c r="AL52" i="11"/>
  <c r="AL51" i="11"/>
  <c r="AL50" i="11"/>
  <c r="AL47" i="11"/>
  <c r="AL46" i="11"/>
  <c r="AL61" i="11"/>
  <c r="AL44" i="11"/>
  <c r="AL43" i="11"/>
  <c r="AL45" i="11"/>
  <c r="AL41" i="11"/>
  <c r="AL42" i="11"/>
  <c r="AL37" i="11"/>
  <c r="AL33" i="11"/>
  <c r="AL32" i="11"/>
  <c r="AL13" i="11"/>
  <c r="AL31" i="11"/>
  <c r="AL30" i="11"/>
  <c r="AL29" i="11"/>
  <c r="AL28" i="11"/>
  <c r="AL22" i="11"/>
  <c r="AL21" i="11"/>
  <c r="AL20" i="11"/>
  <c r="AL19" i="11"/>
  <c r="AL10" i="11"/>
  <c r="AL17" i="11"/>
  <c r="AL18" i="11"/>
  <c r="AL14" i="11"/>
  <c r="AL7" i="11"/>
  <c r="AL9" i="11"/>
  <c r="AL8" i="11"/>
  <c r="AL16" i="11"/>
  <c r="AL8" i="9"/>
  <c r="AL9" i="9"/>
  <c r="AL7" i="9"/>
  <c r="AL10" i="9"/>
  <c r="AL18" i="9"/>
  <c r="AL25" i="9"/>
  <c r="AL26" i="9"/>
  <c r="AL27" i="9"/>
  <c r="AL19" i="9"/>
  <c r="AL28" i="9"/>
  <c r="AL29" i="9"/>
  <c r="AL30" i="9"/>
  <c r="AL31" i="9"/>
  <c r="AL32" i="9"/>
  <c r="AL33" i="9"/>
  <c r="AL6" i="9"/>
  <c r="AL37" i="9"/>
  <c r="AL35" i="9"/>
  <c r="AL39" i="9"/>
  <c r="AL44" i="9"/>
  <c r="AL42" i="9"/>
  <c r="AL36" i="9"/>
  <c r="AL45" i="9"/>
  <c r="AL41" i="9"/>
  <c r="AL43" i="9"/>
  <c r="AL61" i="9"/>
  <c r="AL47" i="9"/>
  <c r="AL46" i="9"/>
  <c r="AL50" i="9"/>
  <c r="AL51" i="9"/>
  <c r="AL52" i="9"/>
  <c r="AL40" i="9"/>
  <c r="AL48" i="9"/>
  <c r="AL53" i="9"/>
  <c r="AL34" i="9"/>
  <c r="AL38" i="9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0" i="10"/>
  <c r="H29" i="10"/>
  <c r="H28" i="10"/>
  <c r="H27" i="10"/>
  <c r="H25" i="10"/>
  <c r="H24" i="10"/>
  <c r="H23" i="10"/>
  <c r="H22" i="10"/>
  <c r="H21" i="10"/>
  <c r="H20" i="10"/>
  <c r="H19" i="10"/>
  <c r="H18" i="10"/>
  <c r="H17" i="10"/>
  <c r="H16" i="10"/>
  <c r="H15" i="10"/>
  <c r="H10" i="10"/>
  <c r="H9" i="10"/>
  <c r="H8" i="10"/>
  <c r="H7" i="10"/>
  <c r="H6" i="10"/>
  <c r="K30" i="8" l="1"/>
  <c r="H41" i="8" l="1"/>
  <c r="H42" i="8"/>
  <c r="H43" i="8"/>
  <c r="H44" i="8"/>
  <c r="H45" i="8"/>
  <c r="H46" i="8"/>
  <c r="H47" i="8"/>
  <c r="H48" i="8"/>
  <c r="K41" i="8"/>
  <c r="K42" i="8"/>
  <c r="L42" i="8" s="1"/>
  <c r="K43" i="8"/>
  <c r="K44" i="8"/>
  <c r="L44" i="8" s="1"/>
  <c r="K45" i="8"/>
  <c r="K46" i="8"/>
  <c r="L46" i="8" s="1"/>
  <c r="K47" i="8"/>
  <c r="K48" i="8"/>
  <c r="L47" i="8" l="1"/>
  <c r="L43" i="8"/>
  <c r="L45" i="8"/>
  <c r="L41" i="8"/>
  <c r="L48" i="8"/>
  <c r="L18" i="8"/>
  <c r="L20" i="8"/>
  <c r="L24" i="8"/>
  <c r="K7" i="8"/>
  <c r="L7" i="8" s="1"/>
  <c r="K8" i="8"/>
  <c r="L8" i="8" s="1"/>
  <c r="K9" i="8"/>
  <c r="L9" i="8" s="1"/>
  <c r="K10" i="8"/>
  <c r="L10" i="8" s="1"/>
  <c r="K11" i="8"/>
  <c r="L11" i="8" s="1"/>
  <c r="K12" i="8"/>
  <c r="L12" i="8" s="1"/>
  <c r="K13" i="8"/>
  <c r="L13" i="8" s="1"/>
  <c r="K14" i="8"/>
  <c r="L14" i="8" s="1"/>
  <c r="K15" i="8"/>
  <c r="K16" i="8"/>
  <c r="L16" i="8" s="1"/>
  <c r="K17" i="8"/>
  <c r="K18" i="8"/>
  <c r="K19" i="8"/>
  <c r="K20" i="8"/>
  <c r="K21" i="8"/>
  <c r="L21" i="8" s="1"/>
  <c r="K22" i="8"/>
  <c r="K23" i="8"/>
  <c r="K24" i="8"/>
  <c r="K25" i="8"/>
  <c r="L25" i="8" s="1"/>
  <c r="K26" i="8"/>
  <c r="L26" i="8" s="1"/>
  <c r="K27" i="8"/>
  <c r="L27" i="8" s="1"/>
  <c r="K28" i="8"/>
  <c r="L28" i="8" s="1"/>
  <c r="K29" i="8"/>
  <c r="L29" i="8" s="1"/>
  <c r="L30" i="8"/>
  <c r="K31" i="8"/>
  <c r="L31" i="8" s="1"/>
  <c r="K32" i="8"/>
  <c r="L32" i="8" s="1"/>
  <c r="K33" i="8"/>
  <c r="L33" i="8" s="1"/>
  <c r="K34" i="8"/>
  <c r="L34" i="8" s="1"/>
  <c r="K35" i="8"/>
  <c r="L35" i="8" s="1"/>
  <c r="K36" i="8"/>
  <c r="L36" i="8" s="1"/>
  <c r="K37" i="8"/>
  <c r="L37" i="8" s="1"/>
  <c r="K38" i="8"/>
  <c r="L38" i="8" s="1"/>
  <c r="K39" i="8"/>
  <c r="L39" i="8" s="1"/>
  <c r="K40" i="8"/>
  <c r="L40" i="8" s="1"/>
  <c r="K6" i="8"/>
  <c r="L6" i="8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L19" i="8" s="1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6" i="8"/>
  <c r="L23" i="8" l="1"/>
  <c r="L22" i="8"/>
  <c r="L15" i="8"/>
  <c r="L17" i="8"/>
</calcChain>
</file>

<file path=xl/comments1.xml><?xml version="1.0" encoding="utf-8"?>
<comments xmlns="http://schemas.openxmlformats.org/spreadsheetml/2006/main">
  <authors>
    <author>Paul_Alison</author>
  </authors>
  <commentList>
    <comment ref="AQ3" authorId="0">
      <text>
        <r>
          <rPr>
            <sz val="9"/>
            <color indexed="81"/>
            <rFont val="Tahoma"/>
            <family val="2"/>
          </rPr>
          <t xml:space="preserve">
If more than 10 events, takes best 10 scores</t>
        </r>
      </text>
    </comment>
  </commentList>
</comments>
</file>

<file path=xl/sharedStrings.xml><?xml version="1.0" encoding="utf-8"?>
<sst xmlns="http://schemas.openxmlformats.org/spreadsheetml/2006/main" count="811" uniqueCount="138">
  <si>
    <t>Date</t>
  </si>
  <si>
    <t>Distance</t>
  </si>
  <si>
    <t>Race</t>
  </si>
  <si>
    <t>R</t>
  </si>
  <si>
    <t>F</t>
  </si>
  <si>
    <t>X-C</t>
  </si>
  <si>
    <t>M</t>
  </si>
  <si>
    <t>Surface</t>
  </si>
  <si>
    <t>Running total</t>
  </si>
  <si>
    <t>Total</t>
  </si>
  <si>
    <t>Masson Hill</t>
  </si>
  <si>
    <t>WPHM</t>
  </si>
  <si>
    <t>Duffield</t>
  </si>
  <si>
    <t>Name</t>
  </si>
  <si>
    <t>T</t>
  </si>
  <si>
    <t>Wirksworth</t>
  </si>
  <si>
    <t>Tansley Hill</t>
  </si>
  <si>
    <t>Black Rocks FR</t>
  </si>
  <si>
    <t>Bradbourne</t>
  </si>
  <si>
    <t>Chevin FR</t>
  </si>
  <si>
    <t>Brassington FR</t>
  </si>
  <si>
    <t>Winster Hill FR</t>
  </si>
  <si>
    <t>Bakewell Pud.</t>
  </si>
  <si>
    <t>BDL 1 X-C (SP)</t>
  </si>
  <si>
    <t>BDL 2 X-C(CP)</t>
  </si>
  <si>
    <t>BDL 3 X-C(TM)</t>
  </si>
  <si>
    <t>Hangover 5</t>
  </si>
  <si>
    <t>BDL 5 X-C(HP)</t>
  </si>
  <si>
    <t>Tunnels &amp; Trails</t>
  </si>
  <si>
    <t>Adam</t>
  </si>
  <si>
    <t>Paul</t>
  </si>
  <si>
    <t>Dave</t>
  </si>
  <si>
    <t>Richard</t>
  </si>
  <si>
    <t>Russ</t>
  </si>
  <si>
    <t>Rob</t>
  </si>
  <si>
    <t>Chris</t>
  </si>
  <si>
    <t>Martin</t>
  </si>
  <si>
    <t>Ray</t>
  </si>
  <si>
    <t>Jacqui</t>
  </si>
  <si>
    <t>Ricky</t>
  </si>
  <si>
    <t>Ceri</t>
  </si>
  <si>
    <t>Elaine</t>
  </si>
  <si>
    <t>Peter</t>
  </si>
  <si>
    <t>Stephanie</t>
  </si>
  <si>
    <t>Emma</t>
  </si>
  <si>
    <t>Nicky</t>
  </si>
  <si>
    <t>Mike</t>
  </si>
  <si>
    <t>Sandy</t>
  </si>
  <si>
    <t>Eva</t>
  </si>
  <si>
    <t>Tom</t>
  </si>
  <si>
    <t>Dominic</t>
  </si>
  <si>
    <t>John</t>
  </si>
  <si>
    <t>P</t>
  </si>
  <si>
    <t>Ola</t>
  </si>
  <si>
    <t>Pam</t>
  </si>
  <si>
    <t>Carole</t>
  </si>
  <si>
    <t>James</t>
  </si>
  <si>
    <t>Esther</t>
  </si>
  <si>
    <t>W</t>
  </si>
  <si>
    <t>Sarah</t>
  </si>
  <si>
    <t>S</t>
  </si>
  <si>
    <t>Lyn</t>
  </si>
  <si>
    <t>Cheryl</t>
  </si>
  <si>
    <t>BDL 1 S-L(TG)</t>
  </si>
  <si>
    <t>BDL 2 S-L (I)</t>
  </si>
  <si>
    <t>BDL 3 S-L (D)</t>
  </si>
  <si>
    <t>BDL 4 S-L (CW)</t>
  </si>
  <si>
    <t>BDL 5 S-L (SP)</t>
  </si>
  <si>
    <t>Ricky's Race</t>
  </si>
  <si>
    <t>Peat pits FR3</t>
  </si>
  <si>
    <t>Peat pits FR2</t>
  </si>
  <si>
    <t>SL Undulator</t>
  </si>
  <si>
    <t>WRC Incline Race</t>
  </si>
  <si>
    <t>Riber Run</t>
  </si>
  <si>
    <t>Andy</t>
  </si>
  <si>
    <t>Cat</t>
  </si>
  <si>
    <t>L50</t>
  </si>
  <si>
    <t>SL</t>
  </si>
  <si>
    <t>L40</t>
  </si>
  <si>
    <t>L35</t>
  </si>
  <si>
    <t>L60</t>
  </si>
  <si>
    <t>L55</t>
  </si>
  <si>
    <t>Michael</t>
  </si>
  <si>
    <t>Booth</t>
  </si>
  <si>
    <t>SM</t>
  </si>
  <si>
    <t>M40</t>
  </si>
  <si>
    <t>M50</t>
  </si>
  <si>
    <t>L</t>
  </si>
  <si>
    <t>M55</t>
  </si>
  <si>
    <t>M70</t>
  </si>
  <si>
    <t>M45</t>
  </si>
  <si>
    <t>Mon</t>
  </si>
  <si>
    <t>Matt</t>
  </si>
  <si>
    <t>ACTUAL</t>
  </si>
  <si>
    <t>PLACES</t>
  </si>
  <si>
    <t>HANDICAP</t>
  </si>
  <si>
    <t>Jon</t>
  </si>
  <si>
    <t>George</t>
  </si>
  <si>
    <t>5 mile handicap time</t>
  </si>
  <si>
    <t>Time</t>
  </si>
  <si>
    <t>Mins</t>
  </si>
  <si>
    <t>Secs</t>
  </si>
  <si>
    <t>mins</t>
  </si>
  <si>
    <t>Handicap</t>
  </si>
  <si>
    <t>race data</t>
  </si>
  <si>
    <t>secs</t>
  </si>
  <si>
    <t>ratio</t>
  </si>
  <si>
    <t>Jenny</t>
  </si>
  <si>
    <t>Russell</t>
  </si>
  <si>
    <t>Mark</t>
  </si>
  <si>
    <t>Peat pits FR1</t>
  </si>
  <si>
    <t>BDL 4 X-C(TM)</t>
  </si>
  <si>
    <t>Jo</t>
  </si>
  <si>
    <t>Jackie</t>
  </si>
  <si>
    <t>2014/15</t>
  </si>
  <si>
    <t>Old</t>
  </si>
  <si>
    <t>New Hand</t>
  </si>
  <si>
    <t>2013/14</t>
  </si>
  <si>
    <t>Handicap times</t>
  </si>
  <si>
    <t>Average score</t>
  </si>
  <si>
    <t>No. of scoring events</t>
  </si>
  <si>
    <t>Bonsall FR</t>
  </si>
  <si>
    <t>Derwent River Relays</t>
  </si>
  <si>
    <t>Clare</t>
  </si>
  <si>
    <t>Hand. pts</t>
  </si>
  <si>
    <t>Ania</t>
  </si>
  <si>
    <t>Tiffany</t>
  </si>
  <si>
    <t xml:space="preserve">Amy </t>
  </si>
  <si>
    <t>Haynes</t>
  </si>
  <si>
    <t>Page</t>
  </si>
  <si>
    <t>Deb</t>
  </si>
  <si>
    <t>Emery</t>
  </si>
  <si>
    <t>Butt</t>
  </si>
  <si>
    <t>Joanna</t>
  </si>
  <si>
    <t>Rachel</t>
  </si>
  <si>
    <t>Hagger</t>
  </si>
  <si>
    <t>H</t>
  </si>
  <si>
    <t>Bob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</si>
</sst>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9"/>
      <color indexed="81"/>
      <name val="Tahoma"/>
      <family val="2"/>
    </font>
    <font>
      <sz val="10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4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6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9" xfId="0" applyFont="1" applyBorder="1"/>
    <xf numFmtId="0" fontId="2" fillId="0" borderId="6" xfId="0" applyFont="1" applyBorder="1"/>
    <xf numFmtId="0" fontId="6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4" xfId="0" applyFont="1" applyBorder="1"/>
    <xf numFmtId="16" fontId="7" fillId="0" borderId="1" xfId="0" applyNumberFormat="1" applyFont="1" applyBorder="1" applyAlignment="1">
      <alignment textRotation="90"/>
    </xf>
    <xf numFmtId="0" fontId="8" fillId="0" borderId="4" xfId="0" applyFont="1" applyBorder="1" applyAlignment="1">
      <alignment textRotation="90"/>
    </xf>
    <xf numFmtId="0" fontId="9" fillId="0" borderId="1" xfId="0" applyFont="1" applyBorder="1" applyAlignment="1"/>
    <xf numFmtId="16" fontId="8" fillId="0" borderId="1" xfId="0" applyNumberFormat="1" applyFont="1" applyBorder="1" applyAlignment="1">
      <alignment textRotation="90"/>
    </xf>
    <xf numFmtId="0" fontId="8" fillId="0" borderId="1" xfId="0" applyFont="1" applyBorder="1" applyAlignment="1"/>
    <xf numFmtId="0" fontId="6" fillId="0" borderId="4" xfId="0" applyFont="1" applyBorder="1"/>
    <xf numFmtId="0" fontId="6" fillId="0" borderId="1" xfId="0" applyFont="1" applyBorder="1"/>
    <xf numFmtId="0" fontId="6" fillId="0" borderId="9" xfId="0" applyFont="1" applyBorder="1"/>
    <xf numFmtId="0" fontId="10" fillId="0" borderId="0" xfId="0" applyFont="1"/>
    <xf numFmtId="2" fontId="8" fillId="0" borderId="1" xfId="0" applyNumberFormat="1" applyFont="1" applyBorder="1" applyAlignment="1"/>
    <xf numFmtId="0" fontId="2" fillId="0" borderId="11" xfId="0" applyFont="1" applyBorder="1"/>
    <xf numFmtId="0" fontId="2" fillId="0" borderId="2" xfId="0" applyFont="1" applyBorder="1"/>
    <xf numFmtId="0" fontId="5" fillId="0" borderId="2" xfId="0" applyFont="1" applyBorder="1"/>
    <xf numFmtId="0" fontId="6" fillId="0" borderId="0" xfId="0" applyFont="1" applyBorder="1"/>
    <xf numFmtId="0" fontId="5" fillId="0" borderId="0" xfId="0" applyFont="1" applyBorder="1"/>
    <xf numFmtId="0" fontId="1" fillId="0" borderId="18" xfId="0" applyFont="1" applyBorder="1"/>
    <xf numFmtId="0" fontId="3" fillId="0" borderId="19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5" xfId="0" applyFont="1" applyBorder="1" applyAlignment="1">
      <alignment textRotation="90"/>
    </xf>
    <xf numFmtId="0" fontId="3" fillId="0" borderId="16" xfId="0" applyFont="1" applyBorder="1"/>
    <xf numFmtId="0" fontId="1" fillId="0" borderId="16" xfId="0" applyFont="1" applyBorder="1"/>
    <xf numFmtId="0" fontId="1" fillId="0" borderId="17" xfId="0" applyFont="1" applyBorder="1"/>
    <xf numFmtId="0" fontId="8" fillId="0" borderId="5" xfId="0" applyFont="1" applyBorder="1" applyAlignment="1">
      <alignment textRotation="90"/>
    </xf>
    <xf numFmtId="0" fontId="8" fillId="0" borderId="7" xfId="0" applyFont="1" applyBorder="1" applyAlignment="1"/>
    <xf numFmtId="0" fontId="5" fillId="0" borderId="11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10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7" xfId="0" applyFont="1" applyBorder="1"/>
    <xf numFmtId="0" fontId="5" fillId="0" borderId="12" xfId="0" applyFont="1" applyBorder="1"/>
    <xf numFmtId="0" fontId="11" fillId="0" borderId="3" xfId="0" applyFont="1" applyBorder="1"/>
    <xf numFmtId="0" fontId="11" fillId="0" borderId="6" xfId="0" applyFont="1" applyBorder="1"/>
    <xf numFmtId="0" fontId="5" fillId="0" borderId="14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2" fillId="0" borderId="25" xfId="0" applyFont="1" applyBorder="1"/>
    <xf numFmtId="0" fontId="2" fillId="0" borderId="21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2" fillId="0" borderId="27" xfId="0" applyFont="1" applyBorder="1"/>
    <xf numFmtId="0" fontId="12" fillId="0" borderId="4" xfId="0" applyFont="1" applyBorder="1"/>
    <xf numFmtId="0" fontId="1" fillId="0" borderId="0" xfId="0" applyFont="1" applyAlignment="1">
      <alignment textRotation="90"/>
    </xf>
    <xf numFmtId="0" fontId="5" fillId="0" borderId="1" xfId="0" applyFont="1" applyFill="1" applyBorder="1"/>
    <xf numFmtId="0" fontId="5" fillId="0" borderId="19" xfId="0" applyFont="1" applyBorder="1"/>
    <xf numFmtId="0" fontId="2" fillId="0" borderId="19" xfId="0" applyFont="1" applyBorder="1"/>
    <xf numFmtId="0" fontId="1" fillId="0" borderId="1" xfId="0" applyFont="1" applyBorder="1" applyAlignment="1">
      <alignment textRotation="90"/>
    </xf>
    <xf numFmtId="0" fontId="0" fillId="0" borderId="1" xfId="0" applyBorder="1"/>
    <xf numFmtId="2" fontId="7" fillId="0" borderId="0" xfId="0" applyNumberFormat="1" applyFont="1" applyBorder="1"/>
    <xf numFmtId="0" fontId="13" fillId="0" borderId="0" xfId="0" applyFont="1"/>
    <xf numFmtId="2" fontId="7" fillId="0" borderId="19" xfId="0" applyNumberFormat="1" applyFont="1" applyBorder="1"/>
    <xf numFmtId="0" fontId="5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5" fillId="0" borderId="32" xfId="0" applyFont="1" applyBorder="1"/>
    <xf numFmtId="0" fontId="2" fillId="0" borderId="33" xfId="0" applyFont="1" applyBorder="1"/>
    <xf numFmtId="2" fontId="5" fillId="0" borderId="33" xfId="0" applyNumberFormat="1" applyFont="1" applyBorder="1"/>
    <xf numFmtId="0" fontId="5" fillId="0" borderId="34" xfId="0" applyFont="1" applyBorder="1"/>
    <xf numFmtId="0" fontId="2" fillId="0" borderId="35" xfId="0" applyFont="1" applyBorder="1"/>
    <xf numFmtId="2" fontId="5" fillId="0" borderId="36" xfId="0" applyNumberFormat="1" applyFont="1" applyBorder="1"/>
    <xf numFmtId="0" fontId="2" fillId="0" borderId="32" xfId="0" applyFont="1" applyBorder="1"/>
    <xf numFmtId="0" fontId="5" fillId="0" borderId="33" xfId="0" applyFont="1" applyBorder="1"/>
    <xf numFmtId="0" fontId="6" fillId="0" borderId="32" xfId="0" applyFont="1" applyBorder="1"/>
    <xf numFmtId="0" fontId="2" fillId="0" borderId="34" xfId="0" applyFont="1" applyBorder="1"/>
    <xf numFmtId="0" fontId="1" fillId="0" borderId="31" xfId="0" applyFont="1" applyBorder="1"/>
    <xf numFmtId="0" fontId="1" fillId="0" borderId="29" xfId="0" applyFont="1" applyBorder="1"/>
    <xf numFmtId="0" fontId="2" fillId="0" borderId="38" xfId="0" applyFont="1" applyBorder="1"/>
    <xf numFmtId="0" fontId="5" fillId="0" borderId="38" xfId="0" applyFont="1" applyBorder="1"/>
    <xf numFmtId="0" fontId="1" fillId="0" borderId="37" xfId="0" applyFont="1" applyBorder="1"/>
    <xf numFmtId="2" fontId="2" fillId="0" borderId="0" xfId="0" applyNumberFormat="1" applyFont="1"/>
    <xf numFmtId="0" fontId="6" fillId="0" borderId="5" xfId="0" applyFont="1" applyBorder="1"/>
    <xf numFmtId="0" fontId="6" fillId="0" borderId="7" xfId="0" applyFont="1" applyBorder="1"/>
    <xf numFmtId="0" fontId="15" fillId="0" borderId="0" xfId="0" applyFont="1"/>
    <xf numFmtId="46" fontId="15" fillId="0" borderId="0" xfId="0" applyNumberFormat="1" applyFont="1"/>
    <xf numFmtId="0" fontId="7" fillId="0" borderId="4" xfId="0" applyFont="1" applyBorder="1" applyAlignment="1">
      <alignment textRotation="90"/>
    </xf>
    <xf numFmtId="0" fontId="16" fillId="0" borderId="1" xfId="0" applyFont="1" applyBorder="1" applyAlignment="1"/>
    <xf numFmtId="0" fontId="7" fillId="0" borderId="1" xfId="0" applyFont="1" applyBorder="1" applyAlignment="1"/>
    <xf numFmtId="0" fontId="7" fillId="0" borderId="14" xfId="0" applyFont="1" applyBorder="1"/>
    <xf numFmtId="164" fontId="7" fillId="0" borderId="1" xfId="0" applyNumberFormat="1" applyFont="1" applyBorder="1" applyAlignment="1"/>
    <xf numFmtId="2" fontId="5" fillId="0" borderId="0" xfId="0" applyNumberFormat="1" applyFont="1" applyBorder="1"/>
    <xf numFmtId="2" fontId="5" fillId="0" borderId="35" xfId="0" applyNumberFormat="1" applyFont="1" applyBorder="1"/>
    <xf numFmtId="0" fontId="8" fillId="0" borderId="4" xfId="0" applyFont="1" applyBorder="1"/>
    <xf numFmtId="2" fontId="6" fillId="0" borderId="7" xfId="0" applyNumberFormat="1" applyFont="1" applyBorder="1"/>
    <xf numFmtId="0" fontId="5" fillId="0" borderId="13" xfId="0" applyFont="1" applyBorder="1"/>
    <xf numFmtId="0" fontId="5" fillId="0" borderId="39" xfId="0" applyFont="1" applyBorder="1"/>
    <xf numFmtId="0" fontId="8" fillId="0" borderId="26" xfId="0" applyFont="1" applyBorder="1"/>
    <xf numFmtId="0" fontId="6" fillId="0" borderId="27" xfId="0" applyFont="1" applyBorder="1"/>
    <xf numFmtId="2" fontId="6" fillId="0" borderId="27" xfId="0" applyNumberFormat="1" applyFont="1" applyBorder="1"/>
    <xf numFmtId="0" fontId="14" fillId="0" borderId="0" xfId="0" applyFont="1"/>
    <xf numFmtId="0" fontId="17" fillId="0" borderId="40" xfId="0" applyFont="1" applyBorder="1"/>
    <xf numFmtId="0" fontId="14" fillId="0" borderId="41" xfId="0" applyFont="1" applyBorder="1"/>
    <xf numFmtId="2" fontId="14" fillId="0" borderId="41" xfId="0" applyNumberFormat="1" applyFont="1" applyBorder="1"/>
    <xf numFmtId="2" fontId="14" fillId="0" borderId="42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5" fontId="1" fillId="0" borderId="31" xfId="0" applyNumberFormat="1" applyFont="1" applyBorder="1"/>
    <xf numFmtId="165" fontId="2" fillId="0" borderId="33" xfId="0" applyNumberFormat="1" applyFont="1" applyBorder="1"/>
    <xf numFmtId="165" fontId="5" fillId="0" borderId="33" xfId="0" applyNumberFormat="1" applyFont="1" applyBorder="1"/>
    <xf numFmtId="2" fontId="18" fillId="0" borderId="41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0" xfId="0" applyFont="1"/>
    <xf numFmtId="0" fontId="17" fillId="0" borderId="0" xfId="0" applyFont="1"/>
    <xf numFmtId="0" fontId="11" fillId="0" borderId="13" xfId="0" applyFont="1" applyBorder="1"/>
    <xf numFmtId="0" fontId="3" fillId="0" borderId="20" xfId="0" applyFont="1" applyBorder="1"/>
    <xf numFmtId="0" fontId="16" fillId="0" borderId="14" xfId="0" applyFont="1" applyBorder="1" applyAlignment="1"/>
    <xf numFmtId="0" fontId="9" fillId="0" borderId="14" xfId="0" applyFont="1" applyBorder="1" applyAlignment="1"/>
    <xf numFmtId="0" fontId="9" fillId="0" borderId="39" xfId="0" applyFont="1" applyBorder="1" applyAlignment="1"/>
    <xf numFmtId="0" fontId="3" fillId="0" borderId="17" xfId="0" applyFont="1" applyBorder="1"/>
    <xf numFmtId="16" fontId="7" fillId="0" borderId="4" xfId="0" applyNumberFormat="1" applyFont="1" applyBorder="1" applyAlignment="1">
      <alignment textRotation="90"/>
    </xf>
    <xf numFmtId="16" fontId="8" fillId="0" borderId="4" xfId="0" applyNumberFormat="1" applyFont="1" applyBorder="1" applyAlignment="1">
      <alignment textRotation="90"/>
    </xf>
    <xf numFmtId="16" fontId="8" fillId="0" borderId="5" xfId="0" applyNumberFormat="1" applyFont="1" applyBorder="1" applyAlignment="1">
      <alignment textRotation="90"/>
    </xf>
    <xf numFmtId="0" fontId="1" fillId="0" borderId="15" xfId="0" applyFont="1" applyBorder="1"/>
    <xf numFmtId="2" fontId="19" fillId="0" borderId="4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45" xfId="0" applyFont="1" applyBorder="1"/>
    <xf numFmtId="0" fontId="5" fillId="0" borderId="46" xfId="0" applyFont="1" applyBorder="1"/>
    <xf numFmtId="0" fontId="4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16" fontId="7" fillId="0" borderId="48" xfId="0" applyNumberFormat="1" applyFont="1" applyBorder="1" applyAlignment="1">
      <alignment textRotation="90"/>
    </xf>
    <xf numFmtId="16" fontId="8" fillId="0" borderId="48" xfId="0" applyNumberFormat="1" applyFont="1" applyBorder="1" applyAlignment="1">
      <alignment textRotation="90"/>
    </xf>
    <xf numFmtId="16" fontId="8" fillId="0" borderId="50" xfId="0" applyNumberFormat="1" applyFont="1" applyBorder="1" applyAlignment="1">
      <alignment textRotation="90"/>
    </xf>
    <xf numFmtId="0" fontId="12" fillId="0" borderId="2" xfId="0" applyFont="1" applyBorder="1"/>
    <xf numFmtId="0" fontId="1" fillId="0" borderId="3" xfId="0" applyFont="1" applyBorder="1"/>
    <xf numFmtId="0" fontId="7" fillId="0" borderId="4" xfId="0" applyFont="1" applyBorder="1" applyAlignment="1"/>
    <xf numFmtId="0" fontId="8" fillId="0" borderId="4" xfId="0" applyFont="1" applyBorder="1" applyAlignment="1"/>
    <xf numFmtId="164" fontId="7" fillId="0" borderId="4" xfId="0" applyNumberFormat="1" applyFont="1" applyBorder="1" applyAlignment="1"/>
    <xf numFmtId="2" fontId="8" fillId="0" borderId="4" xfId="0" applyNumberFormat="1" applyFont="1" applyBorder="1" applyAlignment="1"/>
    <xf numFmtId="0" fontId="8" fillId="0" borderId="5" xfId="0" applyFont="1" applyBorder="1" applyAlignment="1"/>
    <xf numFmtId="0" fontId="1" fillId="0" borderId="8" xfId="0" applyFont="1" applyBorder="1"/>
    <xf numFmtId="0" fontId="1" fillId="0" borderId="9" xfId="0" applyFont="1" applyBorder="1"/>
    <xf numFmtId="0" fontId="1" fillId="0" borderId="51" xfId="0" applyFont="1" applyBorder="1"/>
    <xf numFmtId="0" fontId="7" fillId="0" borderId="9" xfId="0" applyFont="1" applyBorder="1"/>
    <xf numFmtId="0" fontId="1" fillId="0" borderId="52" xfId="0" applyFont="1" applyBorder="1"/>
    <xf numFmtId="0" fontId="5" fillId="0" borderId="4" xfId="0" applyFont="1" applyFill="1" applyBorder="1"/>
    <xf numFmtId="2" fontId="21" fillId="0" borderId="41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5" fillId="0" borderId="14" xfId="0" applyFont="1" applyFill="1" applyBorder="1"/>
    <xf numFmtId="0" fontId="14" fillId="0" borderId="1" xfId="0" applyFont="1" applyBorder="1"/>
    <xf numFmtId="46" fontId="14" fillId="0" borderId="1" xfId="0" applyNumberFormat="1" applyFont="1" applyBorder="1"/>
    <xf numFmtId="0" fontId="2" fillId="0" borderId="0" xfId="0" applyFont="1" applyFill="1" applyBorder="1"/>
    <xf numFmtId="0" fontId="7" fillId="0" borderId="3" xfId="0" applyFont="1" applyBorder="1" applyAlignment="1">
      <alignment textRotation="90"/>
    </xf>
    <xf numFmtId="0" fontId="16" fillId="0" borderId="13" xfId="0" applyFont="1" applyBorder="1" applyAlignment="1"/>
    <xf numFmtId="16" fontId="7" fillId="0" borderId="18" xfId="0" applyNumberFormat="1" applyFont="1" applyBorder="1" applyAlignment="1">
      <alignment textRotation="90"/>
    </xf>
    <xf numFmtId="0" fontId="7" fillId="0" borderId="19" xfId="0" applyFont="1" applyBorder="1" applyAlignment="1"/>
    <xf numFmtId="16" fontId="7" fillId="0" borderId="49" xfId="0" applyNumberFormat="1" applyFont="1" applyBorder="1" applyAlignment="1">
      <alignment textRotation="90"/>
    </xf>
    <xf numFmtId="0" fontId="7" fillId="0" borderId="1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21" workbookViewId="0">
      <selection activeCell="I57" sqref="I57"/>
    </sheetView>
  </sheetViews>
  <sheetFormatPr defaultRowHeight="15" x14ac:dyDescent="0.25"/>
  <cols>
    <col min="1" max="1" width="10.85546875" customWidth="1"/>
    <col min="2" max="2" width="7" customWidth="1"/>
    <col min="3" max="3" width="4" hidden="1" customWidth="1"/>
    <col min="4" max="4" width="2.28515625" customWidth="1"/>
    <col min="5" max="5" width="8" customWidth="1"/>
    <col min="6" max="6" width="4.85546875" style="77" customWidth="1"/>
    <col min="7" max="7" width="3.5703125" customWidth="1"/>
    <col min="9" max="9" width="9.140625" style="100"/>
    <col min="10" max="10" width="6.7109375" customWidth="1"/>
    <col min="13" max="13" width="6.85546875" customWidth="1"/>
    <col min="14" max="14" width="9.140625" style="122"/>
  </cols>
  <sheetData>
    <row r="1" spans="1:15" s="1" customFormat="1" ht="83.25" customHeight="1" x14ac:dyDescent="0.25">
      <c r="A1" s="56" t="s">
        <v>95</v>
      </c>
      <c r="B1" s="6" t="s">
        <v>2</v>
      </c>
      <c r="C1" s="6"/>
      <c r="D1" s="38"/>
      <c r="E1" s="74" t="s">
        <v>98</v>
      </c>
      <c r="F1" s="12"/>
      <c r="I1" s="116"/>
      <c r="N1" s="121"/>
    </row>
    <row r="2" spans="1:15" ht="12" customHeight="1" x14ac:dyDescent="0.25">
      <c r="A2" s="57" t="s">
        <v>94</v>
      </c>
      <c r="B2" s="2" t="s">
        <v>7</v>
      </c>
      <c r="C2" s="2"/>
      <c r="D2" s="39"/>
      <c r="E2" s="75"/>
    </row>
    <row r="3" spans="1:15" s="1" customFormat="1" ht="15" customHeight="1" thickBot="1" x14ac:dyDescent="0.25">
      <c r="A3" s="5"/>
      <c r="B3" s="2" t="s">
        <v>0</v>
      </c>
      <c r="C3" s="2"/>
      <c r="D3" s="40"/>
      <c r="E3" s="3"/>
      <c r="F3" s="12"/>
      <c r="H3" s="129" t="s">
        <v>117</v>
      </c>
      <c r="I3" s="130" t="s">
        <v>114</v>
      </c>
      <c r="N3" s="121"/>
    </row>
    <row r="4" spans="1:15" s="1" customFormat="1" ht="14.25" customHeight="1" thickBot="1" x14ac:dyDescent="0.25">
      <c r="A4" s="7"/>
      <c r="B4" s="2" t="s">
        <v>1</v>
      </c>
      <c r="C4" s="2"/>
      <c r="D4" s="40"/>
      <c r="E4" s="73" t="s">
        <v>114</v>
      </c>
      <c r="F4" s="79"/>
      <c r="G4" s="127" t="s">
        <v>115</v>
      </c>
      <c r="H4" s="128" t="s">
        <v>103</v>
      </c>
      <c r="I4" s="117" t="s">
        <v>116</v>
      </c>
      <c r="J4" s="113"/>
      <c r="K4" s="109" t="s">
        <v>104</v>
      </c>
      <c r="L4" s="28"/>
      <c r="M4" s="98"/>
      <c r="N4" s="123" t="s">
        <v>106</v>
      </c>
      <c r="O4" s="1" t="s">
        <v>124</v>
      </c>
    </row>
    <row r="5" spans="1:15" s="1" customFormat="1" ht="11.25" customHeight="1" thickBot="1" x14ac:dyDescent="0.25">
      <c r="A5" s="8" t="s">
        <v>13</v>
      </c>
      <c r="B5" s="9"/>
      <c r="C5" s="9" t="s">
        <v>75</v>
      </c>
      <c r="D5" s="41"/>
      <c r="E5" s="40" t="s">
        <v>99</v>
      </c>
      <c r="F5" s="82" t="s">
        <v>100</v>
      </c>
      <c r="G5" s="4" t="s">
        <v>101</v>
      </c>
      <c r="H5" s="4" t="s">
        <v>102</v>
      </c>
      <c r="I5" s="118" t="s">
        <v>100</v>
      </c>
      <c r="J5" s="114"/>
      <c r="K5" s="29" t="s">
        <v>102</v>
      </c>
      <c r="L5" s="29" t="s">
        <v>105</v>
      </c>
      <c r="M5" s="99" t="s">
        <v>102</v>
      </c>
      <c r="N5" s="124"/>
    </row>
    <row r="6" spans="1:15" s="12" customFormat="1" ht="12.95" customHeight="1" x14ac:dyDescent="0.2">
      <c r="A6" s="10" t="s">
        <v>41</v>
      </c>
      <c r="B6" s="49"/>
      <c r="C6" s="65" t="s">
        <v>78</v>
      </c>
      <c r="D6" s="10" t="s">
        <v>4</v>
      </c>
      <c r="E6" s="78">
        <v>36.450000000000003</v>
      </c>
      <c r="F6" s="82">
        <v>36</v>
      </c>
      <c r="G6" s="37">
        <v>45</v>
      </c>
      <c r="H6" s="107">
        <f>F6+G6/60</f>
        <v>36.75</v>
      </c>
      <c r="I6" s="119">
        <v>39.17</v>
      </c>
      <c r="J6" s="115">
        <f t="shared" ref="J6:J23" si="0">(25/22*M6)</f>
        <v>46.647727272727273</v>
      </c>
      <c r="K6" s="29">
        <v>41</v>
      </c>
      <c r="L6" s="29">
        <v>3</v>
      </c>
      <c r="M6" s="110">
        <f t="shared" ref="M6:M23" si="1">K6+(L6/60)</f>
        <v>41.05</v>
      </c>
      <c r="N6" s="125">
        <f t="shared" ref="N6:N23" si="2">M6/I6</f>
        <v>1.0479959152412559</v>
      </c>
      <c r="O6" s="12">
        <v>14</v>
      </c>
    </row>
    <row r="7" spans="1:15" s="12" customFormat="1" ht="12.95" customHeight="1" x14ac:dyDescent="0.2">
      <c r="A7" s="13" t="s">
        <v>40</v>
      </c>
      <c r="B7" s="50"/>
      <c r="C7" s="66" t="s">
        <v>77</v>
      </c>
      <c r="D7" s="13" t="s">
        <v>4</v>
      </c>
      <c r="E7" s="78">
        <v>36.1</v>
      </c>
      <c r="F7" s="82">
        <v>36</v>
      </c>
      <c r="G7" s="37">
        <v>10</v>
      </c>
      <c r="H7" s="107">
        <f>F7+G7/60</f>
        <v>36.166666666666664</v>
      </c>
      <c r="I7" s="119">
        <v>38.409999999999997</v>
      </c>
      <c r="J7" s="115">
        <f t="shared" si="0"/>
        <v>0</v>
      </c>
      <c r="K7" s="29"/>
      <c r="L7" s="29"/>
      <c r="M7" s="110">
        <f t="shared" si="1"/>
        <v>0</v>
      </c>
      <c r="N7" s="125">
        <f t="shared" si="2"/>
        <v>0</v>
      </c>
    </row>
    <row r="8" spans="1:15" s="12" customFormat="1" ht="12.95" customHeight="1" x14ac:dyDescent="0.2">
      <c r="A8" s="13" t="s">
        <v>45</v>
      </c>
      <c r="B8" s="50"/>
      <c r="C8" s="66" t="s">
        <v>77</v>
      </c>
      <c r="D8" s="13" t="s">
        <v>4</v>
      </c>
      <c r="E8" s="78">
        <v>37.42</v>
      </c>
      <c r="F8" s="82">
        <v>37</v>
      </c>
      <c r="G8" s="37">
        <v>42</v>
      </c>
      <c r="H8" s="107">
        <f>F8+G8/60</f>
        <v>37.700000000000003</v>
      </c>
      <c r="I8" s="119">
        <v>48.3</v>
      </c>
      <c r="J8" s="115">
        <f t="shared" si="0"/>
        <v>0</v>
      </c>
      <c r="K8" s="29"/>
      <c r="L8" s="29"/>
      <c r="M8" s="110">
        <f t="shared" si="1"/>
        <v>0</v>
      </c>
      <c r="N8" s="125">
        <f t="shared" si="2"/>
        <v>0</v>
      </c>
      <c r="O8" s="12">
        <v>15</v>
      </c>
    </row>
    <row r="9" spans="1:15" s="12" customFormat="1" ht="12.95" customHeight="1" x14ac:dyDescent="0.2">
      <c r="A9" s="13" t="s">
        <v>44</v>
      </c>
      <c r="B9" s="50"/>
      <c r="C9" s="66" t="s">
        <v>79</v>
      </c>
      <c r="D9" s="13" t="s">
        <v>4</v>
      </c>
      <c r="E9" s="78">
        <v>46.54</v>
      </c>
      <c r="F9" s="82">
        <v>46</v>
      </c>
      <c r="G9" s="37">
        <v>54</v>
      </c>
      <c r="H9" s="107">
        <f>F9+G9/60</f>
        <v>46.9</v>
      </c>
      <c r="I9" s="119"/>
      <c r="J9" s="115">
        <f t="shared" si="0"/>
        <v>0</v>
      </c>
      <c r="K9" s="29"/>
      <c r="L9" s="29"/>
      <c r="M9" s="110">
        <f t="shared" si="1"/>
        <v>0</v>
      </c>
      <c r="N9" s="125" t="e">
        <f t="shared" si="2"/>
        <v>#DIV/0!</v>
      </c>
    </row>
    <row r="10" spans="1:15" s="12" customFormat="1" ht="12.95" customHeight="1" x14ac:dyDescent="0.2">
      <c r="A10" s="13" t="s">
        <v>48</v>
      </c>
      <c r="B10" s="50" t="s">
        <v>6</v>
      </c>
      <c r="C10" s="66" t="s">
        <v>79</v>
      </c>
      <c r="D10" s="13" t="s">
        <v>4</v>
      </c>
      <c r="E10" s="78">
        <v>42.07</v>
      </c>
      <c r="F10" s="82">
        <v>42</v>
      </c>
      <c r="G10" s="37">
        <v>7</v>
      </c>
      <c r="H10" s="107">
        <f>F10+G10/60</f>
        <v>42.116666666666667</v>
      </c>
      <c r="I10" s="119">
        <v>39.450000000000003</v>
      </c>
      <c r="J10" s="115">
        <f t="shared" si="0"/>
        <v>0</v>
      </c>
      <c r="K10" s="29"/>
      <c r="L10" s="29"/>
      <c r="M10" s="110">
        <f t="shared" si="1"/>
        <v>0</v>
      </c>
      <c r="N10" s="125">
        <f t="shared" si="2"/>
        <v>0</v>
      </c>
    </row>
    <row r="11" spans="1:15" s="12" customFormat="1" ht="12.95" customHeight="1" x14ac:dyDescent="0.2">
      <c r="A11" s="13" t="s">
        <v>112</v>
      </c>
      <c r="B11" s="50" t="s">
        <v>87</v>
      </c>
      <c r="C11" s="66"/>
      <c r="D11" s="13" t="s">
        <v>4</v>
      </c>
      <c r="E11" s="78"/>
      <c r="F11" s="82"/>
      <c r="G11" s="37"/>
      <c r="H11" s="107"/>
      <c r="I11" s="119">
        <v>40.17</v>
      </c>
      <c r="J11" s="115">
        <f t="shared" si="0"/>
        <v>0</v>
      </c>
      <c r="K11" s="29"/>
      <c r="L11" s="29"/>
      <c r="M11" s="110">
        <f t="shared" si="1"/>
        <v>0</v>
      </c>
      <c r="N11" s="125">
        <f t="shared" si="2"/>
        <v>0</v>
      </c>
    </row>
    <row r="12" spans="1:15" s="12" customFormat="1" ht="12.95" customHeight="1" x14ac:dyDescent="0.2">
      <c r="A12" s="13" t="s">
        <v>113</v>
      </c>
      <c r="B12" s="50" t="s">
        <v>87</v>
      </c>
      <c r="C12" s="66"/>
      <c r="D12" s="13" t="s">
        <v>4</v>
      </c>
      <c r="E12" s="78"/>
      <c r="F12" s="82"/>
      <c r="G12" s="37"/>
      <c r="H12" s="107"/>
      <c r="I12" s="119">
        <v>45.13</v>
      </c>
      <c r="J12" s="115">
        <f t="shared" si="0"/>
        <v>0</v>
      </c>
      <c r="K12" s="29"/>
      <c r="L12" s="29"/>
      <c r="M12" s="110">
        <f t="shared" si="1"/>
        <v>0</v>
      </c>
      <c r="N12" s="125">
        <f t="shared" si="2"/>
        <v>0</v>
      </c>
    </row>
    <row r="13" spans="1:15" s="12" customFormat="1" ht="12.95" customHeight="1" x14ac:dyDescent="0.2">
      <c r="A13" s="13" t="s">
        <v>123</v>
      </c>
      <c r="B13" s="50"/>
      <c r="C13" s="66"/>
      <c r="D13" s="13" t="s">
        <v>4</v>
      </c>
      <c r="E13" s="78"/>
      <c r="F13" s="82"/>
      <c r="G13" s="37"/>
      <c r="H13" s="107"/>
      <c r="I13" s="119">
        <v>42.51</v>
      </c>
      <c r="J13" s="115">
        <f t="shared" si="0"/>
        <v>0</v>
      </c>
      <c r="K13" s="29"/>
      <c r="L13" s="29"/>
      <c r="M13" s="110">
        <f t="shared" si="1"/>
        <v>0</v>
      </c>
      <c r="N13" s="125">
        <f t="shared" si="2"/>
        <v>0</v>
      </c>
      <c r="O13" s="12">
        <v>12</v>
      </c>
    </row>
    <row r="14" spans="1:15" s="12" customFormat="1" ht="12.95" customHeight="1" x14ac:dyDescent="0.2">
      <c r="A14" s="13" t="s">
        <v>126</v>
      </c>
      <c r="B14" s="50"/>
      <c r="C14" s="66"/>
      <c r="D14" s="13" t="s">
        <v>4</v>
      </c>
      <c r="E14" s="78"/>
      <c r="F14" s="82"/>
      <c r="G14" s="37"/>
      <c r="H14" s="107"/>
      <c r="I14" s="119">
        <v>40.22</v>
      </c>
      <c r="J14" s="115">
        <f t="shared" si="0"/>
        <v>0</v>
      </c>
      <c r="K14" s="29"/>
      <c r="L14" s="29"/>
      <c r="M14" s="110">
        <f t="shared" si="1"/>
        <v>0</v>
      </c>
      <c r="N14" s="125">
        <f t="shared" si="2"/>
        <v>0</v>
      </c>
    </row>
    <row r="15" spans="1:15" s="12" customFormat="1" ht="12.95" customHeight="1" x14ac:dyDescent="0.2">
      <c r="A15" s="13" t="s">
        <v>59</v>
      </c>
      <c r="B15" s="50"/>
      <c r="C15" s="66" t="s">
        <v>79</v>
      </c>
      <c r="D15" s="13" t="s">
        <v>4</v>
      </c>
      <c r="E15" s="78">
        <v>38.049999999999997</v>
      </c>
      <c r="F15" s="82">
        <v>38</v>
      </c>
      <c r="G15" s="37">
        <v>5</v>
      </c>
      <c r="H15" s="107">
        <f t="shared" ref="H15:H23" si="3">F15+G15/60</f>
        <v>38.083333333333336</v>
      </c>
      <c r="I15" s="119"/>
      <c r="J15" s="115">
        <f t="shared" si="0"/>
        <v>0</v>
      </c>
      <c r="K15" s="29"/>
      <c r="L15" s="29"/>
      <c r="M15" s="110">
        <f t="shared" si="1"/>
        <v>0</v>
      </c>
      <c r="N15" s="125" t="e">
        <f t="shared" si="2"/>
        <v>#DIV/0!</v>
      </c>
    </row>
    <row r="16" spans="1:15" s="12" customFormat="1" ht="12.95" customHeight="1" x14ac:dyDescent="0.2">
      <c r="A16" s="13" t="s">
        <v>43</v>
      </c>
      <c r="B16" s="50"/>
      <c r="C16" s="59" t="s">
        <v>77</v>
      </c>
      <c r="D16" s="13" t="s">
        <v>4</v>
      </c>
      <c r="E16" s="78">
        <v>41</v>
      </c>
      <c r="F16" s="82">
        <v>41</v>
      </c>
      <c r="G16" s="37">
        <v>0</v>
      </c>
      <c r="H16" s="107">
        <f t="shared" si="3"/>
        <v>41</v>
      </c>
      <c r="I16" s="126">
        <v>41.62</v>
      </c>
      <c r="J16" s="115">
        <f t="shared" si="0"/>
        <v>0</v>
      </c>
      <c r="K16" s="29"/>
      <c r="L16" s="29"/>
      <c r="M16" s="110">
        <f t="shared" si="1"/>
        <v>0</v>
      </c>
      <c r="N16" s="125">
        <f t="shared" si="2"/>
        <v>0</v>
      </c>
      <c r="O16" s="12">
        <v>13</v>
      </c>
    </row>
    <row r="17" spans="1:16" s="12" customFormat="1" ht="12.95" customHeight="1" x14ac:dyDescent="0.2">
      <c r="A17" s="13" t="s">
        <v>54</v>
      </c>
      <c r="B17" s="50"/>
      <c r="C17" s="59" t="s">
        <v>80</v>
      </c>
      <c r="D17" s="13" t="s">
        <v>4</v>
      </c>
      <c r="E17" s="78">
        <v>42.07</v>
      </c>
      <c r="F17" s="82">
        <v>42</v>
      </c>
      <c r="G17" s="37">
        <v>7</v>
      </c>
      <c r="H17" s="107">
        <f t="shared" si="3"/>
        <v>42.116666666666667</v>
      </c>
      <c r="I17" s="119"/>
      <c r="J17" s="115">
        <f t="shared" si="0"/>
        <v>0</v>
      </c>
      <c r="K17" s="29"/>
      <c r="L17" s="29"/>
      <c r="M17" s="110">
        <f t="shared" si="1"/>
        <v>0</v>
      </c>
      <c r="N17" s="125" t="e">
        <f t="shared" si="2"/>
        <v>#DIV/0!</v>
      </c>
    </row>
    <row r="18" spans="1:16" s="12" customFormat="1" ht="12.95" customHeight="1" x14ac:dyDescent="0.2">
      <c r="A18" s="13" t="s">
        <v>47</v>
      </c>
      <c r="B18" s="50"/>
      <c r="C18" s="59" t="s">
        <v>81</v>
      </c>
      <c r="D18" s="13" t="s">
        <v>4</v>
      </c>
      <c r="E18" s="78">
        <v>37</v>
      </c>
      <c r="F18" s="82">
        <v>37</v>
      </c>
      <c r="G18" s="37">
        <v>0</v>
      </c>
      <c r="H18" s="107">
        <f t="shared" si="3"/>
        <v>37</v>
      </c>
      <c r="I18" s="119"/>
      <c r="J18" s="115">
        <f t="shared" si="0"/>
        <v>0</v>
      </c>
      <c r="K18" s="29"/>
      <c r="L18" s="29"/>
      <c r="M18" s="110">
        <f t="shared" si="1"/>
        <v>0</v>
      </c>
      <c r="N18" s="125" t="e">
        <f t="shared" si="2"/>
        <v>#DIV/0!</v>
      </c>
      <c r="P18" s="12">
        <f>39.17*45.37/50.17</f>
        <v>35.422421765995615</v>
      </c>
    </row>
    <row r="19" spans="1:16" s="12" customFormat="1" ht="12.95" customHeight="1" x14ac:dyDescent="0.2">
      <c r="A19" s="13" t="s">
        <v>48</v>
      </c>
      <c r="B19" s="50" t="s">
        <v>14</v>
      </c>
      <c r="C19" s="59" t="s">
        <v>78</v>
      </c>
      <c r="D19" s="13" t="s">
        <v>4</v>
      </c>
      <c r="E19" s="78">
        <v>39.049999999999997</v>
      </c>
      <c r="F19" s="82">
        <v>39</v>
      </c>
      <c r="G19" s="37">
        <v>5</v>
      </c>
      <c r="H19" s="107">
        <f t="shared" si="3"/>
        <v>39.083333333333336</v>
      </c>
      <c r="I19" s="119"/>
      <c r="J19" s="115">
        <f t="shared" si="0"/>
        <v>0</v>
      </c>
      <c r="K19" s="29"/>
      <c r="L19" s="29"/>
      <c r="M19" s="110">
        <f t="shared" si="1"/>
        <v>0</v>
      </c>
      <c r="N19" s="125" t="e">
        <f t="shared" si="2"/>
        <v>#DIV/0!</v>
      </c>
      <c r="P19" s="12">
        <f>0.42*60</f>
        <v>25.2</v>
      </c>
    </row>
    <row r="20" spans="1:16" s="12" customFormat="1" ht="12.95" customHeight="1" x14ac:dyDescent="0.2">
      <c r="A20" s="60" t="s">
        <v>62</v>
      </c>
      <c r="B20" s="62"/>
      <c r="C20" s="67" t="s">
        <v>78</v>
      </c>
      <c r="D20" s="60" t="s">
        <v>4</v>
      </c>
      <c r="E20" s="78">
        <v>48.43</v>
      </c>
      <c r="F20" s="82">
        <v>48</v>
      </c>
      <c r="G20" s="37">
        <v>43</v>
      </c>
      <c r="H20" s="107">
        <f t="shared" si="3"/>
        <v>48.716666666666669</v>
      </c>
      <c r="I20" s="119"/>
      <c r="J20" s="115">
        <f t="shared" si="0"/>
        <v>0</v>
      </c>
      <c r="K20" s="29"/>
      <c r="L20" s="29"/>
      <c r="M20" s="110">
        <f t="shared" si="1"/>
        <v>0</v>
      </c>
      <c r="N20" s="125" t="e">
        <f t="shared" si="2"/>
        <v>#DIV/0!</v>
      </c>
      <c r="P20" s="12">
        <f>34.43*45.37/48.1</f>
        <v>32.47586486486486</v>
      </c>
    </row>
    <row r="21" spans="1:16" s="12" customFormat="1" ht="12.95" customHeight="1" x14ac:dyDescent="0.2">
      <c r="A21" s="13" t="s">
        <v>107</v>
      </c>
      <c r="B21" s="50"/>
      <c r="C21" s="66"/>
      <c r="D21" s="13" t="s">
        <v>4</v>
      </c>
      <c r="E21" s="78">
        <v>55.06</v>
      </c>
      <c r="F21" s="82">
        <v>55</v>
      </c>
      <c r="G21" s="37">
        <v>6</v>
      </c>
      <c r="H21" s="107">
        <f t="shared" si="3"/>
        <v>55.1</v>
      </c>
      <c r="I21" s="119"/>
      <c r="J21" s="115">
        <f t="shared" si="0"/>
        <v>0</v>
      </c>
      <c r="K21" s="29"/>
      <c r="L21" s="29"/>
      <c r="M21" s="110">
        <f t="shared" si="1"/>
        <v>0</v>
      </c>
      <c r="N21" s="125" t="e">
        <f t="shared" si="2"/>
        <v>#DIV/0!</v>
      </c>
      <c r="P21" s="12">
        <f>0.475*60</f>
        <v>28.5</v>
      </c>
    </row>
    <row r="22" spans="1:16" s="12" customFormat="1" ht="12.95" customHeight="1" thickBot="1" x14ac:dyDescent="0.25">
      <c r="A22" s="15" t="s">
        <v>91</v>
      </c>
      <c r="B22" s="51"/>
      <c r="C22" s="59"/>
      <c r="D22" s="15" t="s">
        <v>4</v>
      </c>
      <c r="E22" s="78">
        <v>37.36</v>
      </c>
      <c r="F22" s="82">
        <v>37</v>
      </c>
      <c r="G22" s="37">
        <v>36</v>
      </c>
      <c r="H22" s="107">
        <f t="shared" si="3"/>
        <v>37.6</v>
      </c>
      <c r="I22" s="119"/>
      <c r="J22" s="115">
        <f t="shared" si="0"/>
        <v>0</v>
      </c>
      <c r="K22" s="29"/>
      <c r="L22" s="29"/>
      <c r="M22" s="110">
        <f t="shared" si="1"/>
        <v>0</v>
      </c>
      <c r="N22" s="125" t="e">
        <f t="shared" si="2"/>
        <v>#DIV/0!</v>
      </c>
    </row>
    <row r="23" spans="1:16" s="12" customFormat="1" ht="12.95" customHeight="1" x14ac:dyDescent="0.2">
      <c r="A23" s="48" t="s">
        <v>61</v>
      </c>
      <c r="B23" s="35"/>
      <c r="C23" s="35" t="s">
        <v>78</v>
      </c>
      <c r="D23" s="35" t="s">
        <v>4</v>
      </c>
      <c r="E23" s="76">
        <v>52.57</v>
      </c>
      <c r="F23" s="82">
        <v>52</v>
      </c>
      <c r="G23" s="37">
        <v>57</v>
      </c>
      <c r="H23" s="107">
        <f t="shared" si="3"/>
        <v>52.95</v>
      </c>
      <c r="I23" s="119"/>
      <c r="J23" s="115">
        <f t="shared" si="0"/>
        <v>0</v>
      </c>
      <c r="K23" s="29"/>
      <c r="L23" s="29"/>
      <c r="M23" s="110">
        <f t="shared" si="1"/>
        <v>0</v>
      </c>
      <c r="N23" s="125" t="e">
        <f t="shared" si="2"/>
        <v>#DIV/0!</v>
      </c>
    </row>
    <row r="24" spans="1:16" s="12" customFormat="1" ht="12.95" customHeight="1" thickBot="1" x14ac:dyDescent="0.25">
      <c r="A24" s="15" t="s">
        <v>55</v>
      </c>
      <c r="B24" s="16"/>
      <c r="C24" s="14" t="s">
        <v>76</v>
      </c>
      <c r="D24" s="16" t="s">
        <v>4</v>
      </c>
      <c r="F24" s="82"/>
      <c r="G24" s="37"/>
      <c r="H24" s="107">
        <f t="shared" ref="H24:H28" si="4">F24+G24/60</f>
        <v>0</v>
      </c>
      <c r="I24" s="119"/>
      <c r="J24" s="115">
        <f t="shared" ref="J24:J28" si="5">(25/22*M24)</f>
        <v>0</v>
      </c>
      <c r="K24" s="29"/>
      <c r="L24" s="29"/>
      <c r="M24" s="110">
        <f t="shared" ref="M24:M28" si="6">K24+(L24/60)</f>
        <v>0</v>
      </c>
      <c r="N24" s="125" t="e">
        <f t="shared" ref="N24:N28" si="7">M24/I24</f>
        <v>#DIV/0!</v>
      </c>
    </row>
    <row r="25" spans="1:16" s="12" customFormat="1" ht="12.95" customHeight="1" x14ac:dyDescent="0.2">
      <c r="A25" s="48" t="s">
        <v>57</v>
      </c>
      <c r="B25" s="35"/>
      <c r="C25" s="14"/>
      <c r="D25" s="35" t="s">
        <v>4</v>
      </c>
      <c r="F25" s="82"/>
      <c r="G25" s="37"/>
      <c r="H25" s="107">
        <f t="shared" si="4"/>
        <v>0</v>
      </c>
      <c r="I25" s="119"/>
      <c r="J25" s="115">
        <f t="shared" si="5"/>
        <v>0</v>
      </c>
      <c r="K25" s="29"/>
      <c r="L25" s="29"/>
      <c r="M25" s="110">
        <f t="shared" si="6"/>
        <v>0</v>
      </c>
      <c r="N25" s="125" t="e">
        <f t="shared" si="7"/>
        <v>#DIV/0!</v>
      </c>
    </row>
    <row r="26" spans="1:16" s="12" customFormat="1" ht="12.95" customHeight="1" x14ac:dyDescent="0.2">
      <c r="A26" s="148" t="s">
        <v>125</v>
      </c>
      <c r="B26" s="35"/>
      <c r="C26" s="149"/>
      <c r="D26" s="35" t="s">
        <v>4</v>
      </c>
      <c r="F26" s="82"/>
      <c r="G26" s="37"/>
      <c r="H26" s="107"/>
      <c r="I26" s="119">
        <v>40.299999999999997</v>
      </c>
      <c r="J26" s="115">
        <f t="shared" si="5"/>
        <v>0</v>
      </c>
      <c r="K26" s="29"/>
      <c r="L26" s="29"/>
      <c r="M26" s="110">
        <f t="shared" si="6"/>
        <v>0</v>
      </c>
      <c r="N26" s="125">
        <f t="shared" si="7"/>
        <v>0</v>
      </c>
    </row>
    <row r="27" spans="1:16" s="12" customFormat="1" ht="12.95" customHeight="1" thickBot="1" x14ac:dyDescent="0.25">
      <c r="A27" s="14" t="s">
        <v>38</v>
      </c>
      <c r="B27" s="14"/>
      <c r="C27" s="61" t="s">
        <v>77</v>
      </c>
      <c r="D27" s="14" t="s">
        <v>4</v>
      </c>
      <c r="F27" s="82"/>
      <c r="G27" s="37"/>
      <c r="H27" s="107">
        <f t="shared" si="4"/>
        <v>0</v>
      </c>
      <c r="I27" s="169">
        <v>35.25</v>
      </c>
      <c r="J27" s="115">
        <f t="shared" si="5"/>
        <v>0</v>
      </c>
      <c r="K27" s="29"/>
      <c r="L27" s="29"/>
      <c r="M27" s="110">
        <f t="shared" si="6"/>
        <v>0</v>
      </c>
      <c r="N27" s="125">
        <f t="shared" si="7"/>
        <v>0</v>
      </c>
    </row>
    <row r="28" spans="1:16" s="12" customFormat="1" ht="12.95" customHeight="1" thickBot="1" x14ac:dyDescent="0.25">
      <c r="A28" s="58" t="s">
        <v>53</v>
      </c>
      <c r="B28" s="58"/>
      <c r="C28" s="37" t="s">
        <v>77</v>
      </c>
      <c r="D28" s="58" t="s">
        <v>4</v>
      </c>
      <c r="E28" s="72"/>
      <c r="F28" s="82"/>
      <c r="G28" s="37"/>
      <c r="H28" s="107">
        <f t="shared" si="4"/>
        <v>0</v>
      </c>
      <c r="I28" s="119"/>
      <c r="J28" s="115">
        <f t="shared" si="5"/>
        <v>0</v>
      </c>
      <c r="K28" s="29"/>
      <c r="L28" s="29"/>
      <c r="M28" s="110">
        <f t="shared" si="6"/>
        <v>0</v>
      </c>
      <c r="N28" s="125" t="e">
        <f t="shared" si="7"/>
        <v>#DIV/0!</v>
      </c>
    </row>
    <row r="29" spans="1:16" s="12" customFormat="1" ht="12.95" customHeight="1" x14ac:dyDescent="0.2">
      <c r="A29" s="21" t="s">
        <v>42</v>
      </c>
      <c r="B29" s="53"/>
      <c r="C29" s="63" t="s">
        <v>84</v>
      </c>
      <c r="D29" s="21" t="s">
        <v>6</v>
      </c>
      <c r="E29" s="78">
        <v>33.340000000000003</v>
      </c>
      <c r="F29" s="82">
        <v>33</v>
      </c>
      <c r="G29" s="37">
        <v>34</v>
      </c>
      <c r="H29" s="107">
        <f>F29+G29/60</f>
        <v>33.56666666666667</v>
      </c>
      <c r="I29" s="119">
        <v>34.130000000000003</v>
      </c>
      <c r="J29" s="115">
        <f t="shared" ref="J29:J56" si="8">(25/22*M29)</f>
        <v>0</v>
      </c>
      <c r="K29" s="29"/>
      <c r="L29" s="29"/>
      <c r="M29" s="110">
        <f t="shared" ref="M29:M56" si="9">K29+(L29/60)</f>
        <v>0</v>
      </c>
      <c r="N29" s="125">
        <f t="shared" ref="N29:N56" si="10">M29/I29</f>
        <v>0</v>
      </c>
      <c r="O29" s="12">
        <v>10</v>
      </c>
    </row>
    <row r="30" spans="1:16" s="12" customFormat="1" ht="12.95" customHeight="1" x14ac:dyDescent="0.2">
      <c r="A30" s="13" t="s">
        <v>31</v>
      </c>
      <c r="B30" s="50"/>
      <c r="C30" s="59" t="s">
        <v>86</v>
      </c>
      <c r="D30" s="17" t="s">
        <v>6</v>
      </c>
      <c r="E30" s="78">
        <v>34.04</v>
      </c>
      <c r="F30" s="82">
        <v>34</v>
      </c>
      <c r="G30" s="37">
        <v>4</v>
      </c>
      <c r="H30" s="107">
        <f>F30+G30/60</f>
        <v>34.06666666666667</v>
      </c>
      <c r="I30" s="119">
        <v>36</v>
      </c>
      <c r="J30" s="115">
        <f t="shared" si="8"/>
        <v>0</v>
      </c>
      <c r="K30" s="29"/>
      <c r="L30" s="29"/>
      <c r="M30" s="110">
        <f t="shared" si="9"/>
        <v>0</v>
      </c>
      <c r="N30" s="125">
        <f t="shared" si="10"/>
        <v>0</v>
      </c>
      <c r="O30" s="12">
        <v>13</v>
      </c>
    </row>
    <row r="31" spans="1:16" s="12" customFormat="1" ht="12.95" customHeight="1" x14ac:dyDescent="0.2">
      <c r="A31" s="13" t="s">
        <v>109</v>
      </c>
      <c r="B31" s="50"/>
      <c r="C31" s="59"/>
      <c r="D31" s="17" t="s">
        <v>6</v>
      </c>
      <c r="E31" s="78"/>
      <c r="F31" s="82"/>
      <c r="G31" s="37"/>
      <c r="H31" s="107"/>
      <c r="I31" s="119">
        <v>34.43</v>
      </c>
      <c r="J31" s="115">
        <f t="shared" si="8"/>
        <v>41.723484848484851</v>
      </c>
      <c r="K31" s="29">
        <v>36</v>
      </c>
      <c r="L31" s="29">
        <v>43</v>
      </c>
      <c r="M31" s="110">
        <f t="shared" si="9"/>
        <v>36.716666666666669</v>
      </c>
      <c r="N31" s="125">
        <f t="shared" si="10"/>
        <v>1.0664149482040857</v>
      </c>
      <c r="O31" s="12">
        <v>12</v>
      </c>
    </row>
    <row r="32" spans="1:16" s="12" customFormat="1" ht="12.95" customHeight="1" x14ac:dyDescent="0.2">
      <c r="A32" s="13" t="s">
        <v>56</v>
      </c>
      <c r="B32" s="50" t="s">
        <v>58</v>
      </c>
      <c r="C32" s="59"/>
      <c r="D32" s="17" t="s">
        <v>6</v>
      </c>
      <c r="E32" s="78"/>
      <c r="F32" s="82"/>
      <c r="G32" s="37"/>
      <c r="H32" s="107"/>
      <c r="I32" s="119">
        <v>36.82</v>
      </c>
      <c r="J32" s="115">
        <f t="shared" si="8"/>
        <v>0</v>
      </c>
      <c r="K32" s="29"/>
      <c r="L32" s="29"/>
      <c r="M32" s="110">
        <f t="shared" si="9"/>
        <v>0</v>
      </c>
      <c r="N32" s="125">
        <f t="shared" si="10"/>
        <v>0</v>
      </c>
    </row>
    <row r="33" spans="1:17" s="12" customFormat="1" ht="12.95" customHeight="1" x14ac:dyDescent="0.2">
      <c r="A33" s="13" t="s">
        <v>30</v>
      </c>
      <c r="B33" s="50"/>
      <c r="C33" s="59" t="s">
        <v>85</v>
      </c>
      <c r="D33" s="17" t="s">
        <v>6</v>
      </c>
      <c r="E33" s="78">
        <v>31.43</v>
      </c>
      <c r="F33" s="82">
        <v>31</v>
      </c>
      <c r="G33" s="37">
        <v>43</v>
      </c>
      <c r="H33" s="107">
        <f t="shared" ref="H33:H55" si="11">F33+G33/60</f>
        <v>31.716666666666665</v>
      </c>
      <c r="I33" s="119">
        <v>32.200000000000003</v>
      </c>
      <c r="J33" s="115">
        <f t="shared" si="8"/>
        <v>0</v>
      </c>
      <c r="K33" s="29"/>
      <c r="L33" s="29"/>
      <c r="M33" s="110">
        <f t="shared" si="9"/>
        <v>0</v>
      </c>
      <c r="N33" s="125">
        <f t="shared" si="10"/>
        <v>0</v>
      </c>
      <c r="O33" s="12">
        <v>14</v>
      </c>
    </row>
    <row r="34" spans="1:17" s="1" customFormat="1" ht="12.95" customHeight="1" x14ac:dyDescent="0.2">
      <c r="A34" s="17" t="s">
        <v>39</v>
      </c>
      <c r="B34" s="54"/>
      <c r="C34" s="64" t="s">
        <v>85</v>
      </c>
      <c r="D34" s="17" t="s">
        <v>6</v>
      </c>
      <c r="E34" s="78">
        <v>39.26</v>
      </c>
      <c r="F34" s="82">
        <v>39</v>
      </c>
      <c r="G34" s="4">
        <v>26</v>
      </c>
      <c r="H34" s="107">
        <f t="shared" si="11"/>
        <v>39.43333333333333</v>
      </c>
      <c r="I34" s="119">
        <v>36.78</v>
      </c>
      <c r="J34" s="115">
        <f t="shared" si="8"/>
        <v>0</v>
      </c>
      <c r="K34" s="29"/>
      <c r="L34" s="29"/>
      <c r="M34" s="110">
        <f t="shared" si="9"/>
        <v>0</v>
      </c>
      <c r="N34" s="125">
        <f t="shared" si="10"/>
        <v>0</v>
      </c>
      <c r="O34" s="1">
        <v>8</v>
      </c>
    </row>
    <row r="35" spans="1:17" s="18" customFormat="1" ht="12.95" customHeight="1" x14ac:dyDescent="0.2">
      <c r="A35" s="17" t="s">
        <v>74</v>
      </c>
      <c r="B35" s="54"/>
      <c r="C35" s="64" t="s">
        <v>84</v>
      </c>
      <c r="D35" s="13" t="s">
        <v>6</v>
      </c>
      <c r="E35" s="78">
        <v>33.049999999999997</v>
      </c>
      <c r="F35" s="82">
        <v>33</v>
      </c>
      <c r="G35" s="36">
        <v>5</v>
      </c>
      <c r="H35" s="107">
        <f t="shared" si="11"/>
        <v>33.083333333333336</v>
      </c>
      <c r="I35" s="119">
        <v>33.979999999999997</v>
      </c>
      <c r="J35" s="115">
        <f t="shared" si="8"/>
        <v>0</v>
      </c>
      <c r="K35" s="29"/>
      <c r="L35" s="29"/>
      <c r="M35" s="110">
        <f t="shared" si="9"/>
        <v>0</v>
      </c>
      <c r="N35" s="125">
        <f t="shared" si="10"/>
        <v>0</v>
      </c>
      <c r="O35" s="18">
        <v>11</v>
      </c>
    </row>
    <row r="36" spans="1:17" s="18" customFormat="1" ht="12.95" customHeight="1" x14ac:dyDescent="0.2">
      <c r="A36" s="17" t="s">
        <v>36</v>
      </c>
      <c r="B36" s="54"/>
      <c r="C36" s="64" t="s">
        <v>86</v>
      </c>
      <c r="D36" s="17" t="s">
        <v>6</v>
      </c>
      <c r="E36" s="78">
        <v>34.340000000000003</v>
      </c>
      <c r="F36" s="82">
        <v>34</v>
      </c>
      <c r="G36" s="36">
        <v>34</v>
      </c>
      <c r="H36" s="107">
        <f t="shared" si="11"/>
        <v>34.56666666666667</v>
      </c>
      <c r="I36" s="119">
        <v>36.270000000000003</v>
      </c>
      <c r="J36" s="115">
        <f t="shared" si="8"/>
        <v>0</v>
      </c>
      <c r="K36" s="29"/>
      <c r="L36" s="29"/>
      <c r="M36" s="110">
        <f t="shared" si="9"/>
        <v>0</v>
      </c>
      <c r="N36" s="125">
        <f t="shared" si="10"/>
        <v>0</v>
      </c>
    </row>
    <row r="37" spans="1:17" s="18" customFormat="1" ht="12.95" customHeight="1" x14ac:dyDescent="0.2">
      <c r="A37" s="17" t="s">
        <v>35</v>
      </c>
      <c r="B37" s="54" t="s">
        <v>58</v>
      </c>
      <c r="C37" s="64" t="s">
        <v>85</v>
      </c>
      <c r="D37" s="17" t="s">
        <v>6</v>
      </c>
      <c r="E37" s="78">
        <v>32.11</v>
      </c>
      <c r="F37" s="82">
        <v>32</v>
      </c>
      <c r="G37" s="36">
        <v>11</v>
      </c>
      <c r="H37" s="107">
        <f t="shared" si="11"/>
        <v>32.18333333333333</v>
      </c>
      <c r="I37" s="126">
        <v>32.67</v>
      </c>
      <c r="J37" s="115">
        <f t="shared" si="8"/>
        <v>0</v>
      </c>
      <c r="K37" s="29"/>
      <c r="L37" s="29"/>
      <c r="M37" s="110">
        <f t="shared" si="9"/>
        <v>0</v>
      </c>
      <c r="N37" s="125">
        <f t="shared" si="10"/>
        <v>0</v>
      </c>
      <c r="O37" s="12"/>
    </row>
    <row r="38" spans="1:17" s="18" customFormat="1" ht="12.95" customHeight="1" x14ac:dyDescent="0.2">
      <c r="A38" s="17" t="s">
        <v>34</v>
      </c>
      <c r="B38" s="54"/>
      <c r="C38" s="64" t="s">
        <v>84</v>
      </c>
      <c r="D38" s="17" t="s">
        <v>6</v>
      </c>
      <c r="E38" s="78">
        <v>32.450000000000003</v>
      </c>
      <c r="F38" s="82">
        <v>32</v>
      </c>
      <c r="G38" s="36">
        <v>45</v>
      </c>
      <c r="H38" s="107">
        <f t="shared" si="11"/>
        <v>32.75</v>
      </c>
      <c r="I38" s="119">
        <v>32.75</v>
      </c>
      <c r="J38" s="115">
        <f t="shared" si="8"/>
        <v>0</v>
      </c>
      <c r="K38" s="29"/>
      <c r="L38" s="29"/>
      <c r="M38" s="110">
        <f t="shared" si="9"/>
        <v>0</v>
      </c>
      <c r="N38" s="125">
        <f t="shared" si="10"/>
        <v>0</v>
      </c>
    </row>
    <row r="39" spans="1:17" s="1" customFormat="1" ht="12.95" customHeight="1" x14ac:dyDescent="0.2">
      <c r="A39" s="17" t="s">
        <v>32</v>
      </c>
      <c r="B39" s="54" t="s">
        <v>52</v>
      </c>
      <c r="C39" s="64" t="s">
        <v>90</v>
      </c>
      <c r="D39" s="17" t="s">
        <v>6</v>
      </c>
      <c r="E39" s="78">
        <v>39.57</v>
      </c>
      <c r="F39" s="82">
        <v>39</v>
      </c>
      <c r="G39" s="4">
        <v>57</v>
      </c>
      <c r="H39" s="107">
        <f t="shared" si="11"/>
        <v>39.950000000000003</v>
      </c>
      <c r="I39" s="141">
        <v>40.58</v>
      </c>
      <c r="J39" s="115">
        <f t="shared" si="8"/>
        <v>0</v>
      </c>
      <c r="K39" s="29"/>
      <c r="L39" s="29"/>
      <c r="M39" s="110">
        <f t="shared" si="9"/>
        <v>0</v>
      </c>
      <c r="N39" s="125">
        <f t="shared" si="10"/>
        <v>0</v>
      </c>
    </row>
    <row r="40" spans="1:17" s="1" customFormat="1" ht="12.95" customHeight="1" x14ac:dyDescent="0.2">
      <c r="A40" s="17" t="s">
        <v>92</v>
      </c>
      <c r="B40" s="54"/>
      <c r="C40" s="64"/>
      <c r="D40" s="17" t="s">
        <v>6</v>
      </c>
      <c r="E40" s="78">
        <v>37.4</v>
      </c>
      <c r="F40" s="82">
        <v>37</v>
      </c>
      <c r="G40" s="4">
        <v>40</v>
      </c>
      <c r="H40" s="107">
        <f t="shared" si="11"/>
        <v>37.666666666666664</v>
      </c>
      <c r="I40" s="126">
        <v>38.24</v>
      </c>
      <c r="J40" s="115">
        <f t="shared" si="8"/>
        <v>0</v>
      </c>
      <c r="K40" s="29"/>
      <c r="L40" s="29"/>
      <c r="M40" s="110">
        <f t="shared" si="9"/>
        <v>0</v>
      </c>
      <c r="N40" s="125">
        <f t="shared" si="10"/>
        <v>0</v>
      </c>
    </row>
    <row r="41" spans="1:17" s="1" customFormat="1" ht="12.95" customHeight="1" x14ac:dyDescent="0.2">
      <c r="A41" s="17" t="s">
        <v>51</v>
      </c>
      <c r="B41" s="54"/>
      <c r="C41" s="64" t="s">
        <v>88</v>
      </c>
      <c r="D41" s="17" t="s">
        <v>6</v>
      </c>
      <c r="E41" s="78">
        <v>32.5</v>
      </c>
      <c r="F41" s="82">
        <v>32</v>
      </c>
      <c r="G41" s="4">
        <v>50</v>
      </c>
      <c r="H41" s="107">
        <f t="shared" si="11"/>
        <v>32.833333333333336</v>
      </c>
      <c r="I41" s="119">
        <v>37.39</v>
      </c>
      <c r="J41" s="115">
        <f t="shared" si="8"/>
        <v>0</v>
      </c>
      <c r="K41" s="29"/>
      <c r="L41" s="29"/>
      <c r="M41" s="110">
        <f t="shared" si="9"/>
        <v>0</v>
      </c>
      <c r="N41" s="125">
        <f t="shared" si="10"/>
        <v>0</v>
      </c>
      <c r="O41" s="1">
        <v>15</v>
      </c>
    </row>
    <row r="42" spans="1:17" s="1" customFormat="1" ht="12.95" customHeight="1" x14ac:dyDescent="0.2">
      <c r="A42" s="13" t="s">
        <v>96</v>
      </c>
      <c r="B42" s="50"/>
      <c r="C42" s="59"/>
      <c r="D42" s="17" t="s">
        <v>6</v>
      </c>
      <c r="E42" s="78">
        <v>36.46</v>
      </c>
      <c r="F42" s="82">
        <v>36</v>
      </c>
      <c r="G42" s="4">
        <v>46</v>
      </c>
      <c r="H42" s="107">
        <f t="shared" si="11"/>
        <v>36.766666666666666</v>
      </c>
      <c r="I42" s="119"/>
      <c r="J42" s="115">
        <f t="shared" si="8"/>
        <v>0</v>
      </c>
      <c r="K42" s="29"/>
      <c r="L42" s="29"/>
      <c r="M42" s="110">
        <f t="shared" si="9"/>
        <v>0</v>
      </c>
      <c r="N42" s="125" t="e">
        <f t="shared" si="10"/>
        <v>#DIV/0!</v>
      </c>
    </row>
    <row r="43" spans="1:17" s="1" customFormat="1" ht="12.95" customHeight="1" x14ac:dyDescent="0.2">
      <c r="A43" s="17" t="s">
        <v>97</v>
      </c>
      <c r="B43" s="54"/>
      <c r="C43" s="64"/>
      <c r="D43" s="17" t="s">
        <v>6</v>
      </c>
      <c r="E43" s="78">
        <v>35.14</v>
      </c>
      <c r="F43" s="82">
        <v>35</v>
      </c>
      <c r="G43" s="4">
        <v>14</v>
      </c>
      <c r="H43" s="107">
        <f t="shared" si="11"/>
        <v>35.233333333333334</v>
      </c>
      <c r="I43" s="126">
        <v>35.76</v>
      </c>
      <c r="J43" s="115">
        <f t="shared" si="8"/>
        <v>0</v>
      </c>
      <c r="K43" s="29"/>
      <c r="L43" s="29"/>
      <c r="M43" s="110">
        <f t="shared" si="9"/>
        <v>0</v>
      </c>
      <c r="N43" s="125">
        <f t="shared" si="10"/>
        <v>0</v>
      </c>
      <c r="Q43" s="1">
        <f>35.31*35.03/35.25</f>
        <v>35.089625531914898</v>
      </c>
    </row>
    <row r="44" spans="1:17" s="1" customFormat="1" ht="12.95" customHeight="1" x14ac:dyDescent="0.2">
      <c r="A44" s="17" t="s">
        <v>46</v>
      </c>
      <c r="B44" s="54"/>
      <c r="C44" s="64" t="s">
        <v>89</v>
      </c>
      <c r="D44" s="17" t="s">
        <v>6</v>
      </c>
      <c r="E44" s="78"/>
      <c r="F44" s="82"/>
      <c r="G44" s="4"/>
      <c r="H44" s="107">
        <f t="shared" si="11"/>
        <v>0</v>
      </c>
      <c r="I44" s="119"/>
      <c r="J44" s="115">
        <f t="shared" si="8"/>
        <v>0</v>
      </c>
      <c r="K44" s="29"/>
      <c r="L44" s="29"/>
      <c r="M44" s="110">
        <f t="shared" si="9"/>
        <v>0</v>
      </c>
      <c r="N44" s="125" t="e">
        <f t="shared" si="10"/>
        <v>#DIV/0!</v>
      </c>
    </row>
    <row r="45" spans="1:17" s="1" customFormat="1" ht="12.95" customHeight="1" x14ac:dyDescent="0.2">
      <c r="A45" s="17" t="s">
        <v>37</v>
      </c>
      <c r="B45" s="54"/>
      <c r="C45" s="64" t="s">
        <v>90</v>
      </c>
      <c r="D45" s="17" t="s">
        <v>6</v>
      </c>
      <c r="E45" s="78"/>
      <c r="F45" s="82"/>
      <c r="G45" s="4"/>
      <c r="H45" s="107">
        <f t="shared" si="11"/>
        <v>0</v>
      </c>
      <c r="I45" s="119">
        <v>35.31</v>
      </c>
      <c r="J45" s="115">
        <f t="shared" si="8"/>
        <v>0</v>
      </c>
      <c r="K45" s="29"/>
      <c r="L45" s="29"/>
      <c r="M45" s="110">
        <f t="shared" si="9"/>
        <v>0</v>
      </c>
      <c r="N45" s="125">
        <f t="shared" si="10"/>
        <v>0</v>
      </c>
    </row>
    <row r="46" spans="1:17" s="18" customFormat="1" ht="12.95" hidden="1" customHeight="1" x14ac:dyDescent="0.2">
      <c r="A46" s="17" t="s">
        <v>49</v>
      </c>
      <c r="B46" s="54"/>
      <c r="C46" s="64" t="s">
        <v>84</v>
      </c>
      <c r="D46" s="17" t="s">
        <v>6</v>
      </c>
      <c r="E46" s="78">
        <v>36</v>
      </c>
      <c r="F46" s="82">
        <v>36</v>
      </c>
      <c r="G46" s="36">
        <v>0</v>
      </c>
      <c r="H46" s="107">
        <f t="shared" si="11"/>
        <v>36</v>
      </c>
      <c r="I46" s="119"/>
      <c r="J46" s="115">
        <f t="shared" si="8"/>
        <v>0</v>
      </c>
      <c r="K46" s="29"/>
      <c r="L46" s="29"/>
      <c r="M46" s="110">
        <f t="shared" si="9"/>
        <v>0</v>
      </c>
      <c r="N46" s="125" t="e">
        <f t="shared" si="10"/>
        <v>#DIV/0!</v>
      </c>
    </row>
    <row r="47" spans="1:17" s="1" customFormat="1" ht="12.95" hidden="1" customHeight="1" thickBot="1" x14ac:dyDescent="0.25">
      <c r="A47" s="19" t="s">
        <v>35</v>
      </c>
      <c r="B47" s="52" t="s">
        <v>60</v>
      </c>
      <c r="C47" s="68" t="s">
        <v>84</v>
      </c>
      <c r="D47" s="15" t="s">
        <v>6</v>
      </c>
      <c r="E47" s="78">
        <v>35.340000000000003</v>
      </c>
      <c r="F47" s="85">
        <v>35</v>
      </c>
      <c r="G47" s="86">
        <v>34</v>
      </c>
      <c r="H47" s="108">
        <f t="shared" si="11"/>
        <v>35.56666666666667</v>
      </c>
      <c r="I47" s="119"/>
      <c r="J47" s="115">
        <f t="shared" si="8"/>
        <v>0</v>
      </c>
      <c r="K47" s="29"/>
      <c r="L47" s="29"/>
      <c r="M47" s="110">
        <f t="shared" si="9"/>
        <v>0</v>
      </c>
      <c r="N47" s="125" t="e">
        <f t="shared" si="10"/>
        <v>#DIV/0!</v>
      </c>
    </row>
    <row r="48" spans="1:17" s="18" customFormat="1" ht="12.95" hidden="1" customHeight="1" thickBot="1" x14ac:dyDescent="0.25">
      <c r="A48" s="33" t="s">
        <v>29</v>
      </c>
      <c r="B48" s="34"/>
      <c r="C48" s="3" t="s">
        <v>84</v>
      </c>
      <c r="D48" s="35" t="s">
        <v>6</v>
      </c>
      <c r="F48" s="12"/>
      <c r="H48" s="108">
        <f t="shared" si="11"/>
        <v>0</v>
      </c>
      <c r="I48" s="119"/>
      <c r="J48" s="115">
        <f t="shared" si="8"/>
        <v>0</v>
      </c>
      <c r="K48" s="29"/>
      <c r="L48" s="29"/>
      <c r="M48" s="110">
        <f t="shared" si="9"/>
        <v>0</v>
      </c>
      <c r="N48" s="125" t="e">
        <f t="shared" si="10"/>
        <v>#DIV/0!</v>
      </c>
    </row>
    <row r="49" spans="1:15" s="1" customFormat="1" ht="12.95" hidden="1" customHeight="1" thickBot="1" x14ac:dyDescent="0.25">
      <c r="A49" s="17" t="s">
        <v>50</v>
      </c>
      <c r="B49" s="3"/>
      <c r="C49" s="3" t="s">
        <v>84</v>
      </c>
      <c r="D49" s="3" t="s">
        <v>6</v>
      </c>
      <c r="E49" s="18"/>
      <c r="F49" s="12"/>
      <c r="H49" s="108">
        <f t="shared" si="11"/>
        <v>0</v>
      </c>
      <c r="I49" s="119"/>
      <c r="J49" s="115">
        <f t="shared" si="8"/>
        <v>0</v>
      </c>
      <c r="K49" s="29"/>
      <c r="L49" s="29"/>
      <c r="M49" s="110">
        <f t="shared" si="9"/>
        <v>0</v>
      </c>
      <c r="N49" s="125" t="e">
        <f t="shared" si="10"/>
        <v>#DIV/0!</v>
      </c>
    </row>
    <row r="50" spans="1:15" s="1" customFormat="1" ht="12.95" hidden="1" customHeight="1" thickBot="1" x14ac:dyDescent="0.25">
      <c r="A50" s="17" t="s">
        <v>56</v>
      </c>
      <c r="B50" s="3" t="s">
        <v>4</v>
      </c>
      <c r="C50" s="3" t="s">
        <v>84</v>
      </c>
      <c r="D50" s="3" t="s">
        <v>6</v>
      </c>
      <c r="F50" s="12"/>
      <c r="H50" s="108">
        <f t="shared" si="11"/>
        <v>0</v>
      </c>
      <c r="I50" s="119"/>
      <c r="J50" s="115">
        <f t="shared" si="8"/>
        <v>0</v>
      </c>
      <c r="K50" s="29"/>
      <c r="L50" s="29"/>
      <c r="M50" s="110">
        <f t="shared" si="9"/>
        <v>0</v>
      </c>
      <c r="N50" s="125" t="e">
        <f t="shared" si="10"/>
        <v>#DIV/0!</v>
      </c>
    </row>
    <row r="51" spans="1:15" s="1" customFormat="1" ht="12.95" hidden="1" customHeight="1" thickBot="1" x14ac:dyDescent="0.25">
      <c r="A51" s="17" t="s">
        <v>56</v>
      </c>
      <c r="B51" s="3" t="s">
        <v>87</v>
      </c>
      <c r="C51" s="3" t="s">
        <v>84</v>
      </c>
      <c r="D51" s="3" t="s">
        <v>6</v>
      </c>
      <c r="F51" s="12"/>
      <c r="H51" s="108">
        <f t="shared" si="11"/>
        <v>0</v>
      </c>
      <c r="I51" s="119">
        <v>35.090000000000003</v>
      </c>
      <c r="J51" s="115">
        <f t="shared" si="8"/>
        <v>0</v>
      </c>
      <c r="K51" s="29"/>
      <c r="L51" s="29"/>
      <c r="M51" s="110">
        <f t="shared" si="9"/>
        <v>0</v>
      </c>
      <c r="N51" s="125">
        <f t="shared" si="10"/>
        <v>0</v>
      </c>
    </row>
    <row r="52" spans="1:15" s="1" customFormat="1" ht="12.95" hidden="1" customHeight="1" thickBot="1" x14ac:dyDescent="0.25">
      <c r="A52" s="19" t="s">
        <v>82</v>
      </c>
      <c r="B52" s="20" t="s">
        <v>83</v>
      </c>
      <c r="C52" s="3"/>
      <c r="D52" s="20" t="s">
        <v>6</v>
      </c>
      <c r="F52" s="12"/>
      <c r="H52" s="108">
        <f t="shared" si="11"/>
        <v>0</v>
      </c>
      <c r="I52" s="119"/>
      <c r="J52" s="115">
        <f t="shared" si="8"/>
        <v>0</v>
      </c>
      <c r="K52" s="29"/>
      <c r="L52" s="29"/>
      <c r="M52" s="110">
        <f t="shared" si="9"/>
        <v>0</v>
      </c>
      <c r="N52" s="125" t="e">
        <f t="shared" si="10"/>
        <v>#DIV/0!</v>
      </c>
    </row>
    <row r="53" spans="1:15" s="1" customFormat="1" ht="12.95" customHeight="1" thickBot="1" x14ac:dyDescent="0.25">
      <c r="A53" s="33" t="s">
        <v>32</v>
      </c>
      <c r="B53" s="34" t="s">
        <v>4</v>
      </c>
      <c r="C53" s="3" t="s">
        <v>86</v>
      </c>
      <c r="D53" s="34" t="s">
        <v>6</v>
      </c>
      <c r="F53" s="12"/>
      <c r="H53" s="108">
        <f t="shared" si="11"/>
        <v>0</v>
      </c>
      <c r="I53" s="119"/>
      <c r="J53" s="115">
        <f t="shared" si="8"/>
        <v>0</v>
      </c>
      <c r="K53" s="29"/>
      <c r="L53" s="29"/>
      <c r="M53" s="110">
        <f t="shared" si="9"/>
        <v>0</v>
      </c>
      <c r="N53" s="125" t="e">
        <f t="shared" si="10"/>
        <v>#DIV/0!</v>
      </c>
    </row>
    <row r="54" spans="1:15" s="1" customFormat="1" ht="12.95" hidden="1" customHeight="1" thickBot="1" x14ac:dyDescent="0.25">
      <c r="A54" s="19" t="s">
        <v>33</v>
      </c>
      <c r="B54" s="20"/>
      <c r="C54" s="20" t="s">
        <v>84</v>
      </c>
      <c r="D54" s="20" t="s">
        <v>6</v>
      </c>
      <c r="F54" s="12"/>
      <c r="H54" s="108">
        <f t="shared" si="11"/>
        <v>0</v>
      </c>
      <c r="I54" s="119"/>
      <c r="J54" s="115">
        <f t="shared" si="8"/>
        <v>0</v>
      </c>
      <c r="K54" s="29"/>
      <c r="L54" s="29"/>
      <c r="M54" s="110">
        <f t="shared" si="9"/>
        <v>0</v>
      </c>
      <c r="N54" s="125" t="e">
        <f t="shared" si="10"/>
        <v>#DIV/0!</v>
      </c>
    </row>
    <row r="55" spans="1:15" s="1" customFormat="1" ht="12.95" hidden="1" customHeight="1" thickBot="1" x14ac:dyDescent="0.25">
      <c r="A55" s="4" t="s">
        <v>108</v>
      </c>
      <c r="B55" s="4"/>
      <c r="C55" s="4"/>
      <c r="D55" s="4" t="s">
        <v>6</v>
      </c>
      <c r="E55" s="97">
        <v>32.450000000000003</v>
      </c>
      <c r="F55" s="12">
        <v>32</v>
      </c>
      <c r="G55" s="1">
        <v>45</v>
      </c>
      <c r="H55" s="108">
        <f t="shared" si="11"/>
        <v>32.75</v>
      </c>
      <c r="I55" s="120"/>
      <c r="J55" s="115">
        <f t="shared" si="8"/>
        <v>0</v>
      </c>
      <c r="K55" s="30"/>
      <c r="L55" s="30"/>
      <c r="M55" s="110">
        <f t="shared" si="9"/>
        <v>0</v>
      </c>
      <c r="N55" s="125" t="e">
        <f t="shared" si="10"/>
        <v>#DIV/0!</v>
      </c>
    </row>
    <row r="56" spans="1:15" x14ac:dyDescent="0.25">
      <c r="A56" s="175" t="s">
        <v>137</v>
      </c>
      <c r="I56" s="100">
        <v>35.85</v>
      </c>
      <c r="J56" s="115">
        <f t="shared" si="8"/>
        <v>44.488636363636367</v>
      </c>
      <c r="K56">
        <v>39</v>
      </c>
      <c r="L56">
        <v>9</v>
      </c>
      <c r="M56" s="110">
        <f t="shared" si="9"/>
        <v>39.15</v>
      </c>
      <c r="N56" s="125">
        <f t="shared" si="10"/>
        <v>1.0920502092050208</v>
      </c>
      <c r="O56">
        <v>9</v>
      </c>
    </row>
  </sheetData>
  <autoFilter ref="A1:E54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6" workbookViewId="0">
      <selection activeCell="A40" sqref="A40:XFD48"/>
    </sheetView>
  </sheetViews>
  <sheetFormatPr defaultRowHeight="15" x14ac:dyDescent="0.25"/>
  <cols>
    <col min="1" max="1" width="10.85546875" customWidth="1"/>
    <col min="2" max="2" width="7" customWidth="1"/>
    <col min="3" max="3" width="4" hidden="1" customWidth="1"/>
    <col min="4" max="4" width="2.28515625" customWidth="1"/>
    <col min="5" max="5" width="5.5703125" customWidth="1"/>
    <col min="6" max="6" width="4.85546875" style="77" customWidth="1"/>
    <col min="7" max="7" width="3.5703125" customWidth="1"/>
  </cols>
  <sheetData>
    <row r="1" spans="1:12" s="1" customFormat="1" ht="83.25" customHeight="1" x14ac:dyDescent="0.25">
      <c r="A1" s="56" t="s">
        <v>95</v>
      </c>
      <c r="B1" s="6" t="s">
        <v>2</v>
      </c>
      <c r="C1" s="6"/>
      <c r="D1" s="38"/>
      <c r="E1" s="74" t="s">
        <v>98</v>
      </c>
      <c r="F1" s="12"/>
    </row>
    <row r="2" spans="1:12" ht="12" customHeight="1" x14ac:dyDescent="0.25">
      <c r="A2" s="57" t="s">
        <v>94</v>
      </c>
      <c r="B2" s="2" t="s">
        <v>7</v>
      </c>
      <c r="C2" s="2"/>
      <c r="D2" s="39"/>
      <c r="E2" s="75"/>
    </row>
    <row r="3" spans="1:12" s="1" customFormat="1" ht="60" customHeight="1" thickBot="1" x14ac:dyDescent="0.25">
      <c r="A3" s="5"/>
      <c r="B3" s="2" t="s">
        <v>0</v>
      </c>
      <c r="C3" s="2"/>
      <c r="D3" s="40"/>
      <c r="E3" s="3"/>
      <c r="F3" s="12"/>
    </row>
    <row r="4" spans="1:12" s="1" customFormat="1" ht="14.25" customHeight="1" x14ac:dyDescent="0.2">
      <c r="A4" s="7"/>
      <c r="B4" s="2" t="s">
        <v>1</v>
      </c>
      <c r="C4" s="2"/>
      <c r="D4" s="40"/>
      <c r="E4" s="73"/>
      <c r="F4" s="79"/>
      <c r="G4" s="80"/>
      <c r="H4" s="92" t="s">
        <v>103</v>
      </c>
      <c r="I4" s="93" t="s">
        <v>104</v>
      </c>
      <c r="J4" s="80"/>
      <c r="K4" s="81"/>
      <c r="L4" s="96" t="s">
        <v>106</v>
      </c>
    </row>
    <row r="5" spans="1:12" s="1" customFormat="1" ht="11.25" customHeight="1" thickBot="1" x14ac:dyDescent="0.25">
      <c r="A5" s="8" t="s">
        <v>13</v>
      </c>
      <c r="B5" s="9"/>
      <c r="C5" s="9" t="s">
        <v>75</v>
      </c>
      <c r="D5" s="41"/>
      <c r="E5" s="40" t="s">
        <v>99</v>
      </c>
      <c r="F5" s="82" t="s">
        <v>100</v>
      </c>
      <c r="G5" s="4" t="s">
        <v>101</v>
      </c>
      <c r="H5" s="83" t="s">
        <v>102</v>
      </c>
      <c r="I5" s="88" t="s">
        <v>102</v>
      </c>
      <c r="J5" s="4" t="s">
        <v>105</v>
      </c>
      <c r="K5" s="83" t="s">
        <v>102</v>
      </c>
      <c r="L5" s="94"/>
    </row>
    <row r="6" spans="1:12" s="12" customFormat="1" ht="12.95" customHeight="1" x14ac:dyDescent="0.2">
      <c r="A6" s="10" t="s">
        <v>41</v>
      </c>
      <c r="B6" s="49"/>
      <c r="C6" s="65" t="s">
        <v>78</v>
      </c>
      <c r="D6" s="10" t="s">
        <v>4</v>
      </c>
      <c r="E6" s="78">
        <v>36.450000000000003</v>
      </c>
      <c r="F6" s="82">
        <v>36</v>
      </c>
      <c r="G6" s="37">
        <v>45</v>
      </c>
      <c r="H6" s="84">
        <f>F6+G6/60</f>
        <v>36.75</v>
      </c>
      <c r="I6" s="82"/>
      <c r="J6" s="37"/>
      <c r="K6" s="89">
        <f>I6+J6/60</f>
        <v>0</v>
      </c>
      <c r="L6" s="95">
        <f>K6/H6</f>
        <v>0</v>
      </c>
    </row>
    <row r="7" spans="1:12" s="12" customFormat="1" ht="12.95" customHeight="1" x14ac:dyDescent="0.2">
      <c r="A7" s="13" t="s">
        <v>40</v>
      </c>
      <c r="B7" s="50"/>
      <c r="C7" s="66" t="s">
        <v>77</v>
      </c>
      <c r="D7" s="13" t="s">
        <v>4</v>
      </c>
      <c r="E7" s="78">
        <v>36.1</v>
      </c>
      <c r="F7" s="82">
        <v>36</v>
      </c>
      <c r="G7" s="37">
        <v>10</v>
      </c>
      <c r="H7" s="84">
        <f t="shared" ref="H7:H48" si="0">F7+G7/60</f>
        <v>36.166666666666664</v>
      </c>
      <c r="I7" s="82"/>
      <c r="J7" s="37"/>
      <c r="K7" s="89">
        <f t="shared" ref="K7:K48" si="1">I7+J7/60</f>
        <v>0</v>
      </c>
      <c r="L7" s="95">
        <f t="shared" ref="L7:L48" si="2">K7/H7</f>
        <v>0</v>
      </c>
    </row>
    <row r="8" spans="1:12" s="12" customFormat="1" ht="12.95" customHeight="1" x14ac:dyDescent="0.2">
      <c r="A8" s="13" t="s">
        <v>45</v>
      </c>
      <c r="B8" s="50"/>
      <c r="C8" s="66" t="s">
        <v>77</v>
      </c>
      <c r="D8" s="13" t="s">
        <v>4</v>
      </c>
      <c r="E8" s="78">
        <v>37.42</v>
      </c>
      <c r="F8" s="82">
        <v>37</v>
      </c>
      <c r="G8" s="37">
        <v>42</v>
      </c>
      <c r="H8" s="84">
        <f t="shared" si="0"/>
        <v>37.700000000000003</v>
      </c>
      <c r="I8" s="82">
        <v>48</v>
      </c>
      <c r="J8" s="37">
        <v>37</v>
      </c>
      <c r="K8" s="89">
        <f t="shared" si="1"/>
        <v>48.616666666666667</v>
      </c>
      <c r="L8" s="95">
        <f t="shared" si="2"/>
        <v>1.2895667550839964</v>
      </c>
    </row>
    <row r="9" spans="1:12" s="12" customFormat="1" ht="12.95" customHeight="1" x14ac:dyDescent="0.2">
      <c r="A9" s="13" t="s">
        <v>44</v>
      </c>
      <c r="B9" s="50"/>
      <c r="C9" s="66" t="s">
        <v>79</v>
      </c>
      <c r="D9" s="13" t="s">
        <v>4</v>
      </c>
      <c r="E9" s="78">
        <v>46.54</v>
      </c>
      <c r="F9" s="82">
        <v>46</v>
      </c>
      <c r="G9" s="37">
        <v>54</v>
      </c>
      <c r="H9" s="84">
        <f t="shared" si="0"/>
        <v>46.9</v>
      </c>
      <c r="I9" s="82">
        <v>48</v>
      </c>
      <c r="J9" s="37">
        <v>36</v>
      </c>
      <c r="K9" s="89">
        <f t="shared" si="1"/>
        <v>48.6</v>
      </c>
      <c r="L9" s="95">
        <f t="shared" si="2"/>
        <v>1.0362473347547976</v>
      </c>
    </row>
    <row r="10" spans="1:12" s="12" customFormat="1" ht="12.95" customHeight="1" x14ac:dyDescent="0.2">
      <c r="A10" s="13" t="s">
        <v>48</v>
      </c>
      <c r="B10" s="50" t="s">
        <v>6</v>
      </c>
      <c r="C10" s="66" t="s">
        <v>79</v>
      </c>
      <c r="D10" s="13" t="s">
        <v>4</v>
      </c>
      <c r="E10" s="78">
        <v>42.07</v>
      </c>
      <c r="F10" s="82">
        <v>42</v>
      </c>
      <c r="G10" s="37">
        <v>7</v>
      </c>
      <c r="H10" s="84">
        <f t="shared" si="0"/>
        <v>42.116666666666667</v>
      </c>
      <c r="I10" s="82">
        <v>37</v>
      </c>
      <c r="J10" s="37">
        <v>2</v>
      </c>
      <c r="K10" s="89">
        <f t="shared" si="1"/>
        <v>37.033333333333331</v>
      </c>
      <c r="L10" s="95">
        <f t="shared" si="2"/>
        <v>0.8793035219628017</v>
      </c>
    </row>
    <row r="11" spans="1:12" s="12" customFormat="1" ht="12.95" customHeight="1" x14ac:dyDescent="0.2">
      <c r="A11" s="13" t="s">
        <v>59</v>
      </c>
      <c r="B11" s="50"/>
      <c r="C11" s="66" t="s">
        <v>79</v>
      </c>
      <c r="D11" s="13" t="s">
        <v>4</v>
      </c>
      <c r="E11" s="78">
        <v>38.049999999999997</v>
      </c>
      <c r="F11" s="82">
        <v>38</v>
      </c>
      <c r="G11" s="37">
        <v>5</v>
      </c>
      <c r="H11" s="84">
        <f t="shared" si="0"/>
        <v>38.083333333333336</v>
      </c>
      <c r="I11" s="82"/>
      <c r="J11" s="37"/>
      <c r="K11" s="89">
        <f t="shared" si="1"/>
        <v>0</v>
      </c>
      <c r="L11" s="95">
        <f t="shared" si="2"/>
        <v>0</v>
      </c>
    </row>
    <row r="12" spans="1:12" s="12" customFormat="1" ht="12.95" customHeight="1" x14ac:dyDescent="0.2">
      <c r="A12" s="13" t="s">
        <v>43</v>
      </c>
      <c r="B12" s="50"/>
      <c r="C12" s="59" t="s">
        <v>77</v>
      </c>
      <c r="D12" s="13" t="s">
        <v>4</v>
      </c>
      <c r="E12" s="78">
        <v>41</v>
      </c>
      <c r="F12" s="82">
        <v>41</v>
      </c>
      <c r="G12" s="37">
        <v>0</v>
      </c>
      <c r="H12" s="84">
        <f t="shared" si="0"/>
        <v>41</v>
      </c>
      <c r="I12" s="82"/>
      <c r="J12" s="37"/>
      <c r="K12" s="89">
        <f t="shared" si="1"/>
        <v>0</v>
      </c>
      <c r="L12" s="95">
        <f t="shared" si="2"/>
        <v>0</v>
      </c>
    </row>
    <row r="13" spans="1:12" s="12" customFormat="1" ht="12.95" customHeight="1" x14ac:dyDescent="0.2">
      <c r="A13" s="13" t="s">
        <v>54</v>
      </c>
      <c r="B13" s="50"/>
      <c r="C13" s="59" t="s">
        <v>80</v>
      </c>
      <c r="D13" s="13" t="s">
        <v>4</v>
      </c>
      <c r="E13" s="78">
        <v>42.07</v>
      </c>
      <c r="F13" s="82">
        <v>42</v>
      </c>
      <c r="G13" s="37">
        <v>7</v>
      </c>
      <c r="H13" s="84">
        <f t="shared" si="0"/>
        <v>42.116666666666667</v>
      </c>
      <c r="I13" s="82"/>
      <c r="J13" s="37"/>
      <c r="K13" s="89">
        <f t="shared" si="1"/>
        <v>0</v>
      </c>
      <c r="L13" s="95">
        <f t="shared" si="2"/>
        <v>0</v>
      </c>
    </row>
    <row r="14" spans="1:12" s="12" customFormat="1" ht="12.95" customHeight="1" x14ac:dyDescent="0.2">
      <c r="A14" s="13" t="s">
        <v>47</v>
      </c>
      <c r="B14" s="50"/>
      <c r="C14" s="59" t="s">
        <v>81</v>
      </c>
      <c r="D14" s="13" t="s">
        <v>4</v>
      </c>
      <c r="E14" s="78">
        <v>37</v>
      </c>
      <c r="F14" s="82">
        <v>37</v>
      </c>
      <c r="G14" s="37">
        <v>0</v>
      </c>
      <c r="H14" s="84">
        <f t="shared" si="0"/>
        <v>37</v>
      </c>
      <c r="I14" s="82"/>
      <c r="J14" s="37"/>
      <c r="K14" s="89">
        <f t="shared" si="1"/>
        <v>0</v>
      </c>
      <c r="L14" s="95">
        <f t="shared" si="2"/>
        <v>0</v>
      </c>
    </row>
    <row r="15" spans="1:12" s="12" customFormat="1" ht="12.95" customHeight="1" x14ac:dyDescent="0.2">
      <c r="A15" s="13" t="s">
        <v>48</v>
      </c>
      <c r="B15" s="50" t="s">
        <v>14</v>
      </c>
      <c r="C15" s="59" t="s">
        <v>78</v>
      </c>
      <c r="D15" s="13" t="s">
        <v>4</v>
      </c>
      <c r="E15" s="78">
        <v>39.049999999999997</v>
      </c>
      <c r="F15" s="82">
        <v>39</v>
      </c>
      <c r="G15" s="37">
        <v>5</v>
      </c>
      <c r="H15" s="84">
        <f t="shared" si="0"/>
        <v>39.083333333333336</v>
      </c>
      <c r="I15" s="82"/>
      <c r="J15" s="37"/>
      <c r="K15" s="89">
        <f t="shared" si="1"/>
        <v>0</v>
      </c>
      <c r="L15" s="95">
        <f t="shared" si="2"/>
        <v>0</v>
      </c>
    </row>
    <row r="16" spans="1:12" s="12" customFormat="1" ht="12.95" customHeight="1" x14ac:dyDescent="0.2">
      <c r="A16" s="60" t="s">
        <v>62</v>
      </c>
      <c r="B16" s="62"/>
      <c r="C16" s="67" t="s">
        <v>78</v>
      </c>
      <c r="D16" s="60" t="s">
        <v>4</v>
      </c>
      <c r="E16" s="78">
        <v>48.43</v>
      </c>
      <c r="F16" s="82">
        <v>48</v>
      </c>
      <c r="G16" s="37">
        <v>43</v>
      </c>
      <c r="H16" s="84">
        <f t="shared" si="0"/>
        <v>48.716666666666669</v>
      </c>
      <c r="I16" s="82"/>
      <c r="J16" s="37"/>
      <c r="K16" s="89">
        <f t="shared" si="1"/>
        <v>0</v>
      </c>
      <c r="L16" s="95">
        <f t="shared" si="2"/>
        <v>0</v>
      </c>
    </row>
    <row r="17" spans="1:12" s="12" customFormat="1" ht="12.95" customHeight="1" x14ac:dyDescent="0.2">
      <c r="A17" s="13" t="s">
        <v>107</v>
      </c>
      <c r="B17" s="50"/>
      <c r="C17" s="66"/>
      <c r="D17" s="13" t="s">
        <v>4</v>
      </c>
      <c r="E17" s="78">
        <v>55.06</v>
      </c>
      <c r="F17" s="82">
        <v>55</v>
      </c>
      <c r="G17" s="37">
        <v>6</v>
      </c>
      <c r="H17" s="84">
        <f t="shared" si="0"/>
        <v>55.1</v>
      </c>
      <c r="I17" s="82"/>
      <c r="J17" s="37"/>
      <c r="K17" s="89">
        <f t="shared" si="1"/>
        <v>0</v>
      </c>
      <c r="L17" s="95">
        <f t="shared" si="2"/>
        <v>0</v>
      </c>
    </row>
    <row r="18" spans="1:12" s="12" customFormat="1" ht="12.95" customHeight="1" thickBot="1" x14ac:dyDescent="0.25">
      <c r="A18" s="15" t="s">
        <v>91</v>
      </c>
      <c r="B18" s="51"/>
      <c r="C18" s="59"/>
      <c r="D18" s="15" t="s">
        <v>4</v>
      </c>
      <c r="E18" s="78">
        <v>37.36</v>
      </c>
      <c r="F18" s="82">
        <v>37</v>
      </c>
      <c r="G18" s="37">
        <v>36</v>
      </c>
      <c r="H18" s="84">
        <f t="shared" si="0"/>
        <v>37.6</v>
      </c>
      <c r="I18" s="82"/>
      <c r="J18" s="37"/>
      <c r="K18" s="89">
        <f t="shared" si="1"/>
        <v>0</v>
      </c>
      <c r="L18" s="95">
        <f t="shared" si="2"/>
        <v>0</v>
      </c>
    </row>
    <row r="19" spans="1:12" s="12" customFormat="1" ht="12.95" customHeight="1" thickBot="1" x14ac:dyDescent="0.25">
      <c r="A19" s="48" t="s">
        <v>61</v>
      </c>
      <c r="B19" s="35"/>
      <c r="C19" s="35" t="s">
        <v>78</v>
      </c>
      <c r="D19" s="35" t="s">
        <v>4</v>
      </c>
      <c r="E19" s="76">
        <v>52.57</v>
      </c>
      <c r="F19" s="82">
        <v>52</v>
      </c>
      <c r="G19" s="37">
        <v>57</v>
      </c>
      <c r="H19" s="84">
        <f t="shared" si="0"/>
        <v>52.95</v>
      </c>
      <c r="I19" s="82"/>
      <c r="J19" s="37"/>
      <c r="K19" s="89">
        <f t="shared" si="1"/>
        <v>0</v>
      </c>
      <c r="L19" s="95">
        <f t="shared" si="2"/>
        <v>0</v>
      </c>
    </row>
    <row r="20" spans="1:12" s="12" customFormat="1" ht="12.95" hidden="1" customHeight="1" thickBot="1" x14ac:dyDescent="0.25">
      <c r="A20" s="15" t="s">
        <v>55</v>
      </c>
      <c r="B20" s="16"/>
      <c r="C20" s="14" t="s">
        <v>76</v>
      </c>
      <c r="D20" s="16" t="s">
        <v>4</v>
      </c>
      <c r="F20" s="82"/>
      <c r="G20" s="37"/>
      <c r="H20" s="84">
        <f t="shared" si="0"/>
        <v>0</v>
      </c>
      <c r="I20" s="82"/>
      <c r="J20" s="37"/>
      <c r="K20" s="89">
        <f t="shared" si="1"/>
        <v>0</v>
      </c>
      <c r="L20" s="95" t="e">
        <f t="shared" si="2"/>
        <v>#DIV/0!</v>
      </c>
    </row>
    <row r="21" spans="1:12" s="12" customFormat="1" ht="12.95" hidden="1" customHeight="1" x14ac:dyDescent="0.2">
      <c r="A21" s="48" t="s">
        <v>57</v>
      </c>
      <c r="B21" s="35"/>
      <c r="C21" s="14"/>
      <c r="D21" s="35" t="s">
        <v>4</v>
      </c>
      <c r="F21" s="82"/>
      <c r="G21" s="37"/>
      <c r="H21" s="84">
        <f t="shared" si="0"/>
        <v>0</v>
      </c>
      <c r="I21" s="82"/>
      <c r="J21" s="37"/>
      <c r="K21" s="89">
        <f t="shared" si="1"/>
        <v>0</v>
      </c>
      <c r="L21" s="95" t="e">
        <f t="shared" si="2"/>
        <v>#DIV/0!</v>
      </c>
    </row>
    <row r="22" spans="1:12" s="12" customFormat="1" ht="12.95" hidden="1" customHeight="1" thickBot="1" x14ac:dyDescent="0.25">
      <c r="A22" s="14" t="s">
        <v>38</v>
      </c>
      <c r="B22" s="14"/>
      <c r="C22" s="61" t="s">
        <v>77</v>
      </c>
      <c r="D22" s="14" t="s">
        <v>4</v>
      </c>
      <c r="F22" s="82"/>
      <c r="G22" s="37"/>
      <c r="H22" s="84">
        <f t="shared" si="0"/>
        <v>0</v>
      </c>
      <c r="I22" s="82"/>
      <c r="J22" s="37"/>
      <c r="K22" s="89">
        <f t="shared" si="1"/>
        <v>0</v>
      </c>
      <c r="L22" s="95" t="e">
        <f t="shared" si="2"/>
        <v>#DIV/0!</v>
      </c>
    </row>
    <row r="23" spans="1:12" s="12" customFormat="1" ht="12.95" hidden="1" customHeight="1" thickBot="1" x14ac:dyDescent="0.25">
      <c r="A23" s="58" t="s">
        <v>53</v>
      </c>
      <c r="B23" s="58"/>
      <c r="C23" s="37" t="s">
        <v>77</v>
      </c>
      <c r="D23" s="58" t="s">
        <v>4</v>
      </c>
      <c r="E23" s="72"/>
      <c r="F23" s="82"/>
      <c r="G23" s="37"/>
      <c r="H23" s="84">
        <f t="shared" si="0"/>
        <v>0</v>
      </c>
      <c r="I23" s="82"/>
      <c r="J23" s="37"/>
      <c r="K23" s="89">
        <f t="shared" si="1"/>
        <v>0</v>
      </c>
      <c r="L23" s="95" t="e">
        <f t="shared" si="2"/>
        <v>#DIV/0!</v>
      </c>
    </row>
    <row r="24" spans="1:12" s="12" customFormat="1" ht="12.95" customHeight="1" x14ac:dyDescent="0.2">
      <c r="A24" s="21" t="s">
        <v>42</v>
      </c>
      <c r="B24" s="53"/>
      <c r="C24" s="63" t="s">
        <v>84</v>
      </c>
      <c r="D24" s="21" t="s">
        <v>6</v>
      </c>
      <c r="E24" s="78">
        <v>33.340000000000003</v>
      </c>
      <c r="F24" s="82">
        <v>33</v>
      </c>
      <c r="G24" s="37">
        <v>34</v>
      </c>
      <c r="H24" s="84">
        <f t="shared" si="0"/>
        <v>33.56666666666667</v>
      </c>
      <c r="I24" s="82"/>
      <c r="J24" s="37"/>
      <c r="K24" s="89">
        <f t="shared" si="1"/>
        <v>0</v>
      </c>
      <c r="L24" s="95">
        <f t="shared" si="2"/>
        <v>0</v>
      </c>
    </row>
    <row r="25" spans="1:12" s="12" customFormat="1" ht="12.95" customHeight="1" x14ac:dyDescent="0.2">
      <c r="A25" s="13" t="s">
        <v>31</v>
      </c>
      <c r="B25" s="50"/>
      <c r="C25" s="59" t="s">
        <v>86</v>
      </c>
      <c r="D25" s="17" t="s">
        <v>6</v>
      </c>
      <c r="E25" s="78">
        <v>34.04</v>
      </c>
      <c r="F25" s="82">
        <v>34</v>
      </c>
      <c r="G25" s="37">
        <v>4</v>
      </c>
      <c r="H25" s="84">
        <f t="shared" si="0"/>
        <v>34.06666666666667</v>
      </c>
      <c r="I25" s="82">
        <v>32</v>
      </c>
      <c r="J25" s="37">
        <v>25</v>
      </c>
      <c r="K25" s="89">
        <f t="shared" si="1"/>
        <v>32.416666666666664</v>
      </c>
      <c r="L25" s="95">
        <f t="shared" si="2"/>
        <v>0.95156555772994111</v>
      </c>
    </row>
    <row r="26" spans="1:12" s="12" customFormat="1" ht="12.95" customHeight="1" x14ac:dyDescent="0.2">
      <c r="A26" s="13" t="s">
        <v>30</v>
      </c>
      <c r="B26" s="50"/>
      <c r="C26" s="59" t="s">
        <v>85</v>
      </c>
      <c r="D26" s="17" t="s">
        <v>6</v>
      </c>
      <c r="E26" s="78">
        <v>31.43</v>
      </c>
      <c r="F26" s="82">
        <v>31</v>
      </c>
      <c r="G26" s="37">
        <v>43</v>
      </c>
      <c r="H26" s="84">
        <f t="shared" si="0"/>
        <v>31.716666666666665</v>
      </c>
      <c r="I26" s="82"/>
      <c r="J26" s="37"/>
      <c r="K26" s="89">
        <f t="shared" si="1"/>
        <v>0</v>
      </c>
      <c r="L26" s="95">
        <f t="shared" si="2"/>
        <v>0</v>
      </c>
    </row>
    <row r="27" spans="1:12" s="1" customFormat="1" ht="12.95" customHeight="1" x14ac:dyDescent="0.2">
      <c r="A27" s="17" t="s">
        <v>39</v>
      </c>
      <c r="B27" s="54"/>
      <c r="C27" s="64" t="s">
        <v>85</v>
      </c>
      <c r="D27" s="17" t="s">
        <v>6</v>
      </c>
      <c r="E27" s="78">
        <v>39.26</v>
      </c>
      <c r="F27" s="82">
        <v>39</v>
      </c>
      <c r="G27" s="4">
        <v>26</v>
      </c>
      <c r="H27" s="84">
        <f t="shared" si="0"/>
        <v>39.43333333333333</v>
      </c>
      <c r="I27" s="88">
        <v>33</v>
      </c>
      <c r="J27" s="4">
        <v>58</v>
      </c>
      <c r="K27" s="89">
        <f t="shared" si="1"/>
        <v>33.966666666666669</v>
      </c>
      <c r="L27" s="95">
        <f t="shared" si="2"/>
        <v>0.86136939983093841</v>
      </c>
    </row>
    <row r="28" spans="1:12" s="18" customFormat="1" ht="12.95" customHeight="1" x14ac:dyDescent="0.2">
      <c r="A28" s="17" t="s">
        <v>74</v>
      </c>
      <c r="B28" s="54"/>
      <c r="C28" s="64" t="s">
        <v>84</v>
      </c>
      <c r="D28" s="13" t="s">
        <v>6</v>
      </c>
      <c r="E28" s="78">
        <v>33.049999999999997</v>
      </c>
      <c r="F28" s="82">
        <v>33</v>
      </c>
      <c r="G28" s="36">
        <v>5</v>
      </c>
      <c r="H28" s="84">
        <f t="shared" si="0"/>
        <v>33.083333333333336</v>
      </c>
      <c r="I28" s="90">
        <v>34</v>
      </c>
      <c r="J28" s="36">
        <v>59</v>
      </c>
      <c r="K28" s="89">
        <f t="shared" si="1"/>
        <v>34.983333333333334</v>
      </c>
      <c r="L28" s="95">
        <f t="shared" si="2"/>
        <v>1.0574307304785893</v>
      </c>
    </row>
    <row r="29" spans="1:12" s="18" customFormat="1" ht="12.95" customHeight="1" x14ac:dyDescent="0.2">
      <c r="A29" s="17" t="s">
        <v>36</v>
      </c>
      <c r="B29" s="54"/>
      <c r="C29" s="64" t="s">
        <v>86</v>
      </c>
      <c r="D29" s="17" t="s">
        <v>6</v>
      </c>
      <c r="E29" s="78">
        <v>34.340000000000003</v>
      </c>
      <c r="F29" s="82">
        <v>34</v>
      </c>
      <c r="G29" s="36">
        <v>34</v>
      </c>
      <c r="H29" s="84">
        <f t="shared" si="0"/>
        <v>34.56666666666667</v>
      </c>
      <c r="I29" s="90"/>
      <c r="J29" s="36"/>
      <c r="K29" s="89">
        <f t="shared" si="1"/>
        <v>0</v>
      </c>
      <c r="L29" s="95">
        <f t="shared" si="2"/>
        <v>0</v>
      </c>
    </row>
    <row r="30" spans="1:12" s="18" customFormat="1" ht="12.95" customHeight="1" x14ac:dyDescent="0.2">
      <c r="A30" s="17" t="s">
        <v>35</v>
      </c>
      <c r="B30" s="54" t="s">
        <v>58</v>
      </c>
      <c r="C30" s="64" t="s">
        <v>85</v>
      </c>
      <c r="D30" s="17" t="s">
        <v>6</v>
      </c>
      <c r="E30" s="78">
        <v>32.11</v>
      </c>
      <c r="F30" s="82">
        <v>32</v>
      </c>
      <c r="G30" s="36">
        <v>11</v>
      </c>
      <c r="H30" s="84">
        <f t="shared" si="0"/>
        <v>32.18333333333333</v>
      </c>
      <c r="I30" s="90"/>
      <c r="J30" s="36"/>
      <c r="K30" s="89">
        <f t="shared" si="1"/>
        <v>0</v>
      </c>
      <c r="L30" s="95">
        <f t="shared" si="2"/>
        <v>0</v>
      </c>
    </row>
    <row r="31" spans="1:12" s="18" customFormat="1" ht="12.95" customHeight="1" x14ac:dyDescent="0.2">
      <c r="A31" s="17" t="s">
        <v>34</v>
      </c>
      <c r="B31" s="54"/>
      <c r="C31" s="64" t="s">
        <v>84</v>
      </c>
      <c r="D31" s="17" t="s">
        <v>6</v>
      </c>
      <c r="E31" s="78">
        <v>32.450000000000003</v>
      </c>
      <c r="F31" s="82">
        <v>32</v>
      </c>
      <c r="G31" s="36">
        <v>45</v>
      </c>
      <c r="H31" s="84">
        <f t="shared" si="0"/>
        <v>32.75</v>
      </c>
      <c r="I31" s="90"/>
      <c r="J31" s="36"/>
      <c r="K31" s="89">
        <f t="shared" si="1"/>
        <v>0</v>
      </c>
      <c r="L31" s="95">
        <f t="shared" si="2"/>
        <v>0</v>
      </c>
    </row>
    <row r="32" spans="1:12" s="1" customFormat="1" ht="12.95" customHeight="1" x14ac:dyDescent="0.2">
      <c r="A32" s="17" t="s">
        <v>32</v>
      </c>
      <c r="B32" s="54" t="s">
        <v>52</v>
      </c>
      <c r="C32" s="64" t="s">
        <v>90</v>
      </c>
      <c r="D32" s="17" t="s">
        <v>6</v>
      </c>
      <c r="E32" s="78">
        <v>39.57</v>
      </c>
      <c r="F32" s="82">
        <v>39</v>
      </c>
      <c r="G32" s="4">
        <v>57</v>
      </c>
      <c r="H32" s="84">
        <f t="shared" si="0"/>
        <v>39.950000000000003</v>
      </c>
      <c r="I32" s="88"/>
      <c r="J32" s="4"/>
      <c r="K32" s="89">
        <f t="shared" si="1"/>
        <v>0</v>
      </c>
      <c r="L32" s="95">
        <f t="shared" si="2"/>
        <v>0</v>
      </c>
    </row>
    <row r="33" spans="1:12" s="1" customFormat="1" ht="12.95" customHeight="1" x14ac:dyDescent="0.2">
      <c r="A33" s="17" t="s">
        <v>92</v>
      </c>
      <c r="B33" s="54"/>
      <c r="C33" s="64"/>
      <c r="D33" s="17" t="s">
        <v>6</v>
      </c>
      <c r="E33" s="78">
        <v>37.4</v>
      </c>
      <c r="F33" s="82">
        <v>37</v>
      </c>
      <c r="G33" s="4">
        <v>40</v>
      </c>
      <c r="H33" s="84">
        <f t="shared" si="0"/>
        <v>37.666666666666664</v>
      </c>
      <c r="I33" s="88"/>
      <c r="J33" s="4"/>
      <c r="K33" s="89">
        <f t="shared" si="1"/>
        <v>0</v>
      </c>
      <c r="L33" s="95">
        <f t="shared" si="2"/>
        <v>0</v>
      </c>
    </row>
    <row r="34" spans="1:12" s="1" customFormat="1" ht="12.95" customHeight="1" x14ac:dyDescent="0.2">
      <c r="A34" s="17" t="s">
        <v>51</v>
      </c>
      <c r="B34" s="54"/>
      <c r="C34" s="64" t="s">
        <v>88</v>
      </c>
      <c r="D34" s="17" t="s">
        <v>6</v>
      </c>
      <c r="E34" s="78">
        <v>32.5</v>
      </c>
      <c r="F34" s="82">
        <v>32</v>
      </c>
      <c r="G34" s="4">
        <v>50</v>
      </c>
      <c r="H34" s="84">
        <f t="shared" si="0"/>
        <v>32.833333333333336</v>
      </c>
      <c r="I34" s="88">
        <v>35</v>
      </c>
      <c r="J34" s="4">
        <v>33</v>
      </c>
      <c r="K34" s="89">
        <f t="shared" si="1"/>
        <v>35.549999999999997</v>
      </c>
      <c r="L34" s="95">
        <f t="shared" si="2"/>
        <v>1.0827411167512688</v>
      </c>
    </row>
    <row r="35" spans="1:12" s="1" customFormat="1" ht="12.95" customHeight="1" x14ac:dyDescent="0.2">
      <c r="A35" s="13" t="s">
        <v>96</v>
      </c>
      <c r="B35" s="50"/>
      <c r="C35" s="59"/>
      <c r="D35" s="17" t="s">
        <v>6</v>
      </c>
      <c r="E35" s="78">
        <v>36.46</v>
      </c>
      <c r="F35" s="82">
        <v>36</v>
      </c>
      <c r="G35" s="4">
        <v>46</v>
      </c>
      <c r="H35" s="84">
        <f t="shared" si="0"/>
        <v>36.766666666666666</v>
      </c>
      <c r="I35" s="88"/>
      <c r="J35" s="4"/>
      <c r="K35" s="89">
        <f t="shared" si="1"/>
        <v>0</v>
      </c>
      <c r="L35" s="95">
        <f t="shared" si="2"/>
        <v>0</v>
      </c>
    </row>
    <row r="36" spans="1:12" s="1" customFormat="1" ht="12.95" customHeight="1" x14ac:dyDescent="0.2">
      <c r="A36" s="17" t="s">
        <v>97</v>
      </c>
      <c r="B36" s="54"/>
      <c r="C36" s="64"/>
      <c r="D36" s="17" t="s">
        <v>6</v>
      </c>
      <c r="E36" s="78">
        <v>35.14</v>
      </c>
      <c r="F36" s="82">
        <v>35</v>
      </c>
      <c r="G36" s="4">
        <v>14</v>
      </c>
      <c r="H36" s="84">
        <f t="shared" si="0"/>
        <v>35.233333333333334</v>
      </c>
      <c r="I36" s="88">
        <v>34</v>
      </c>
      <c r="J36" s="4">
        <v>3</v>
      </c>
      <c r="K36" s="89">
        <f t="shared" si="1"/>
        <v>34.049999999999997</v>
      </c>
      <c r="L36" s="95">
        <f t="shared" si="2"/>
        <v>0.96641438032166493</v>
      </c>
    </row>
    <row r="37" spans="1:12" s="1" customFormat="1" ht="12.95" customHeight="1" x14ac:dyDescent="0.2">
      <c r="A37" s="17" t="s">
        <v>46</v>
      </c>
      <c r="B37" s="54"/>
      <c r="C37" s="64" t="s">
        <v>89</v>
      </c>
      <c r="D37" s="17" t="s">
        <v>6</v>
      </c>
      <c r="E37" s="78"/>
      <c r="F37" s="82"/>
      <c r="G37" s="4"/>
      <c r="H37" s="84">
        <f t="shared" si="0"/>
        <v>0</v>
      </c>
      <c r="I37" s="88"/>
      <c r="J37" s="4"/>
      <c r="K37" s="89">
        <f t="shared" si="1"/>
        <v>0</v>
      </c>
      <c r="L37" s="95" t="e">
        <f t="shared" si="2"/>
        <v>#DIV/0!</v>
      </c>
    </row>
    <row r="38" spans="1:12" s="1" customFormat="1" ht="12.95" customHeight="1" x14ac:dyDescent="0.2">
      <c r="A38" s="17" t="s">
        <v>37</v>
      </c>
      <c r="B38" s="54"/>
      <c r="C38" s="64" t="s">
        <v>90</v>
      </c>
      <c r="D38" s="17" t="s">
        <v>6</v>
      </c>
      <c r="E38" s="78"/>
      <c r="F38" s="82"/>
      <c r="G38" s="4"/>
      <c r="H38" s="84">
        <f t="shared" si="0"/>
        <v>0</v>
      </c>
      <c r="I38" s="88"/>
      <c r="J38" s="4"/>
      <c r="K38" s="89">
        <f t="shared" si="1"/>
        <v>0</v>
      </c>
      <c r="L38" s="95" t="e">
        <f t="shared" si="2"/>
        <v>#DIV/0!</v>
      </c>
    </row>
    <row r="39" spans="1:12" s="18" customFormat="1" ht="12.95" customHeight="1" x14ac:dyDescent="0.2">
      <c r="A39" s="17" t="s">
        <v>49</v>
      </c>
      <c r="B39" s="54"/>
      <c r="C39" s="64" t="s">
        <v>84</v>
      </c>
      <c r="D39" s="17" t="s">
        <v>6</v>
      </c>
      <c r="E39" s="78">
        <v>36</v>
      </c>
      <c r="F39" s="82">
        <v>36</v>
      </c>
      <c r="G39" s="36">
        <v>0</v>
      </c>
      <c r="H39" s="84">
        <f t="shared" si="0"/>
        <v>36</v>
      </c>
      <c r="I39" s="90"/>
      <c r="J39" s="36"/>
      <c r="K39" s="89">
        <f t="shared" si="1"/>
        <v>0</v>
      </c>
      <c r="L39" s="95">
        <f t="shared" si="2"/>
        <v>0</v>
      </c>
    </row>
    <row r="40" spans="1:12" s="1" customFormat="1" ht="12.95" customHeight="1" thickBot="1" x14ac:dyDescent="0.25">
      <c r="A40" s="19" t="s">
        <v>35</v>
      </c>
      <c r="B40" s="52" t="s">
        <v>60</v>
      </c>
      <c r="C40" s="68" t="s">
        <v>84</v>
      </c>
      <c r="D40" s="15" t="s">
        <v>6</v>
      </c>
      <c r="E40" s="78">
        <v>35.340000000000003</v>
      </c>
      <c r="F40" s="85">
        <v>35</v>
      </c>
      <c r="G40" s="86">
        <v>34</v>
      </c>
      <c r="H40" s="87">
        <f t="shared" si="0"/>
        <v>35.56666666666667</v>
      </c>
      <c r="I40" s="91"/>
      <c r="J40" s="86"/>
      <c r="K40" s="89">
        <f t="shared" si="1"/>
        <v>0</v>
      </c>
      <c r="L40" s="95">
        <f t="shared" si="2"/>
        <v>0</v>
      </c>
    </row>
    <row r="41" spans="1:12" s="18" customFormat="1" ht="12.95" hidden="1" customHeight="1" thickBot="1" x14ac:dyDescent="0.25">
      <c r="A41" s="33" t="s">
        <v>29</v>
      </c>
      <c r="B41" s="34"/>
      <c r="C41" s="3" t="s">
        <v>84</v>
      </c>
      <c r="D41" s="35" t="s">
        <v>6</v>
      </c>
      <c r="F41" s="12"/>
      <c r="H41" s="87">
        <f t="shared" si="0"/>
        <v>0</v>
      </c>
      <c r="K41" s="89">
        <f t="shared" si="1"/>
        <v>0</v>
      </c>
      <c r="L41" s="95" t="e">
        <f t="shared" si="2"/>
        <v>#DIV/0!</v>
      </c>
    </row>
    <row r="42" spans="1:12" s="1" customFormat="1" ht="12.95" hidden="1" customHeight="1" thickBot="1" x14ac:dyDescent="0.25">
      <c r="A42" s="17" t="s">
        <v>50</v>
      </c>
      <c r="B42" s="3"/>
      <c r="C42" s="3" t="s">
        <v>84</v>
      </c>
      <c r="D42" s="3" t="s">
        <v>6</v>
      </c>
      <c r="E42" s="18"/>
      <c r="F42" s="12"/>
      <c r="H42" s="87">
        <f t="shared" si="0"/>
        <v>0</v>
      </c>
      <c r="K42" s="89">
        <f t="shared" si="1"/>
        <v>0</v>
      </c>
      <c r="L42" s="95" t="e">
        <f t="shared" si="2"/>
        <v>#DIV/0!</v>
      </c>
    </row>
    <row r="43" spans="1:12" s="1" customFormat="1" ht="12.95" hidden="1" customHeight="1" thickBot="1" x14ac:dyDescent="0.25">
      <c r="A43" s="17" t="s">
        <v>56</v>
      </c>
      <c r="B43" s="3" t="s">
        <v>4</v>
      </c>
      <c r="C43" s="3" t="s">
        <v>84</v>
      </c>
      <c r="D43" s="3" t="s">
        <v>6</v>
      </c>
      <c r="F43" s="12"/>
      <c r="H43" s="87">
        <f t="shared" si="0"/>
        <v>0</v>
      </c>
      <c r="K43" s="89">
        <f t="shared" si="1"/>
        <v>0</v>
      </c>
      <c r="L43" s="95" t="e">
        <f t="shared" si="2"/>
        <v>#DIV/0!</v>
      </c>
    </row>
    <row r="44" spans="1:12" s="1" customFormat="1" ht="12.95" hidden="1" customHeight="1" thickBot="1" x14ac:dyDescent="0.25">
      <c r="A44" s="17" t="s">
        <v>56</v>
      </c>
      <c r="B44" s="3" t="s">
        <v>87</v>
      </c>
      <c r="C44" s="3" t="s">
        <v>84</v>
      </c>
      <c r="D44" s="3" t="s">
        <v>6</v>
      </c>
      <c r="F44" s="12"/>
      <c r="H44" s="87">
        <f t="shared" si="0"/>
        <v>0</v>
      </c>
      <c r="K44" s="89">
        <f t="shared" si="1"/>
        <v>0</v>
      </c>
      <c r="L44" s="95" t="e">
        <f t="shared" si="2"/>
        <v>#DIV/0!</v>
      </c>
    </row>
    <row r="45" spans="1:12" s="1" customFormat="1" ht="12.95" hidden="1" customHeight="1" thickBot="1" x14ac:dyDescent="0.25">
      <c r="A45" s="19" t="s">
        <v>82</v>
      </c>
      <c r="B45" s="20" t="s">
        <v>83</v>
      </c>
      <c r="C45" s="3"/>
      <c r="D45" s="20" t="s">
        <v>6</v>
      </c>
      <c r="F45" s="12"/>
      <c r="H45" s="87">
        <f t="shared" si="0"/>
        <v>0</v>
      </c>
      <c r="K45" s="89">
        <f t="shared" si="1"/>
        <v>0</v>
      </c>
      <c r="L45" s="95" t="e">
        <f t="shared" si="2"/>
        <v>#DIV/0!</v>
      </c>
    </row>
    <row r="46" spans="1:12" s="1" customFormat="1" ht="12.95" hidden="1" customHeight="1" thickBot="1" x14ac:dyDescent="0.25">
      <c r="A46" s="33" t="s">
        <v>32</v>
      </c>
      <c r="B46" s="34" t="s">
        <v>4</v>
      </c>
      <c r="C46" s="3" t="s">
        <v>86</v>
      </c>
      <c r="D46" s="34" t="s">
        <v>6</v>
      </c>
      <c r="F46" s="12"/>
      <c r="H46" s="87">
        <f t="shared" si="0"/>
        <v>0</v>
      </c>
      <c r="K46" s="89">
        <f t="shared" si="1"/>
        <v>0</v>
      </c>
      <c r="L46" s="95" t="e">
        <f t="shared" si="2"/>
        <v>#DIV/0!</v>
      </c>
    </row>
    <row r="47" spans="1:12" s="1" customFormat="1" ht="12.95" hidden="1" customHeight="1" thickBot="1" x14ac:dyDescent="0.25">
      <c r="A47" s="19" t="s">
        <v>33</v>
      </c>
      <c r="B47" s="20"/>
      <c r="C47" s="20" t="s">
        <v>84</v>
      </c>
      <c r="D47" s="20" t="s">
        <v>6</v>
      </c>
      <c r="F47" s="12"/>
      <c r="H47" s="87">
        <f t="shared" si="0"/>
        <v>0</v>
      </c>
      <c r="K47" s="89">
        <f t="shared" si="1"/>
        <v>0</v>
      </c>
      <c r="L47" s="95" t="e">
        <f t="shared" si="2"/>
        <v>#DIV/0!</v>
      </c>
    </row>
    <row r="48" spans="1:12" s="1" customFormat="1" ht="12.95" customHeight="1" thickBot="1" x14ac:dyDescent="0.25">
      <c r="A48" s="4" t="s">
        <v>108</v>
      </c>
      <c r="B48" s="4"/>
      <c r="C48" s="4"/>
      <c r="D48" s="4" t="s">
        <v>6</v>
      </c>
      <c r="E48" s="97">
        <v>32.450000000000003</v>
      </c>
      <c r="F48" s="12">
        <v>32</v>
      </c>
      <c r="G48" s="1">
        <v>45</v>
      </c>
      <c r="H48" s="87">
        <f t="shared" si="0"/>
        <v>32.75</v>
      </c>
      <c r="K48" s="89">
        <f t="shared" si="1"/>
        <v>0</v>
      </c>
      <c r="L48" s="95">
        <f t="shared" si="2"/>
        <v>0</v>
      </c>
    </row>
  </sheetData>
  <autoFilter ref="A1:E47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7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E11" sqref="AE11"/>
    </sheetView>
  </sheetViews>
  <sheetFormatPr defaultRowHeight="15" x14ac:dyDescent="0.25"/>
  <cols>
    <col min="1" max="1" width="9.5703125" customWidth="1"/>
    <col min="2" max="2" width="7" customWidth="1"/>
    <col min="3" max="3" width="4" hidden="1" customWidth="1"/>
    <col min="4" max="4" width="2.28515625" customWidth="1"/>
    <col min="5" max="5" width="3.5703125" style="100" customWidth="1"/>
    <col min="6" max="6" width="3.140625" style="100" customWidth="1"/>
    <col min="7" max="9" width="4.28515625" style="100" customWidth="1"/>
    <col min="10" max="10" width="4.28515625" customWidth="1"/>
    <col min="11" max="11" width="4.28515625" style="100" customWidth="1"/>
    <col min="12" max="12" width="4.28515625" customWidth="1"/>
    <col min="13" max="13" width="3.140625" style="31" customWidth="1"/>
    <col min="14" max="19" width="4.28515625" style="77" customWidth="1"/>
    <col min="20" max="21" width="4.28515625" customWidth="1"/>
    <col min="22" max="22" width="4.28515625" style="31" customWidth="1"/>
    <col min="23" max="25" width="4.28515625" customWidth="1"/>
    <col min="26" max="26" width="4.28515625" style="77" customWidth="1"/>
    <col min="27" max="27" width="4.28515625" customWidth="1"/>
    <col min="28" max="28" width="4.28515625" style="31" customWidth="1"/>
    <col min="29" max="31" width="4.28515625" customWidth="1"/>
    <col min="32" max="32" width="4.28515625" style="100" customWidth="1"/>
    <col min="33" max="33" width="4.28515625" customWidth="1"/>
    <col min="34" max="35" width="4.28515625" style="100" customWidth="1"/>
    <col min="36" max="36" width="4.28515625" customWidth="1"/>
    <col min="37" max="37" width="4.28515625" style="31" customWidth="1"/>
    <col min="38" max="38" width="5.5703125" customWidth="1"/>
    <col min="40" max="40" width="8.5703125" style="146" customWidth="1"/>
    <col min="41" max="41" width="1.42578125" style="146" customWidth="1"/>
  </cols>
  <sheetData>
    <row r="1" spans="1:43" s="1" customFormat="1" ht="83.25" customHeight="1" x14ac:dyDescent="0.25">
      <c r="A1" s="56" t="s">
        <v>93</v>
      </c>
      <c r="B1" s="6" t="s">
        <v>2</v>
      </c>
      <c r="C1" s="6"/>
      <c r="D1" s="38"/>
      <c r="E1" s="102" t="s">
        <v>24</v>
      </c>
      <c r="F1" s="102" t="s">
        <v>25</v>
      </c>
      <c r="G1" s="102" t="s">
        <v>26</v>
      </c>
      <c r="H1" s="102" t="s">
        <v>110</v>
      </c>
      <c r="I1" s="102" t="s">
        <v>111</v>
      </c>
      <c r="J1" s="102" t="s">
        <v>27</v>
      </c>
      <c r="K1" s="102" t="s">
        <v>70</v>
      </c>
      <c r="L1" s="102" t="s">
        <v>63</v>
      </c>
      <c r="M1" s="24" t="s">
        <v>72</v>
      </c>
      <c r="N1" s="102" t="s">
        <v>10</v>
      </c>
      <c r="O1" s="102" t="s">
        <v>64</v>
      </c>
      <c r="P1" s="102" t="s">
        <v>11</v>
      </c>
      <c r="Q1" s="102" t="s">
        <v>12</v>
      </c>
      <c r="R1" s="102" t="s">
        <v>15</v>
      </c>
      <c r="S1" s="102" t="s">
        <v>69</v>
      </c>
      <c r="T1" s="102" t="s">
        <v>16</v>
      </c>
      <c r="U1" s="102" t="s">
        <v>65</v>
      </c>
      <c r="V1" s="24" t="s">
        <v>28</v>
      </c>
      <c r="W1" s="102" t="s">
        <v>73</v>
      </c>
      <c r="X1" s="102" t="s">
        <v>22</v>
      </c>
      <c r="Y1" s="102" t="s">
        <v>21</v>
      </c>
      <c r="Z1" s="102" t="s">
        <v>122</v>
      </c>
      <c r="AA1" s="102" t="s">
        <v>17</v>
      </c>
      <c r="AB1" s="24" t="s">
        <v>66</v>
      </c>
      <c r="AC1" s="102" t="s">
        <v>121</v>
      </c>
      <c r="AD1" s="102" t="s">
        <v>20</v>
      </c>
      <c r="AE1" s="102" t="s">
        <v>67</v>
      </c>
      <c r="AF1" s="102" t="s">
        <v>19</v>
      </c>
      <c r="AG1" s="102" t="s">
        <v>68</v>
      </c>
      <c r="AH1" s="102" t="s">
        <v>18</v>
      </c>
      <c r="AI1" s="102" t="s">
        <v>19</v>
      </c>
      <c r="AJ1" s="176" t="s">
        <v>23</v>
      </c>
      <c r="AK1" s="46" t="s">
        <v>71</v>
      </c>
      <c r="AL1" s="42" t="s">
        <v>8</v>
      </c>
      <c r="AM1" s="70"/>
      <c r="AN1" s="145"/>
      <c r="AO1" s="145"/>
    </row>
    <row r="2" spans="1:43" ht="12" customHeight="1" thickBot="1" x14ac:dyDescent="0.3">
      <c r="A2" s="131" t="s">
        <v>94</v>
      </c>
      <c r="B2" s="9" t="s">
        <v>7</v>
      </c>
      <c r="C2" s="9"/>
      <c r="D2" s="132"/>
      <c r="E2" s="133" t="s">
        <v>5</v>
      </c>
      <c r="F2" s="133" t="s">
        <v>5</v>
      </c>
      <c r="G2" s="133" t="s">
        <v>3</v>
      </c>
      <c r="H2" s="133" t="s">
        <v>4</v>
      </c>
      <c r="I2" s="133" t="s">
        <v>5</v>
      </c>
      <c r="J2" s="133" t="s">
        <v>5</v>
      </c>
      <c r="K2" s="133" t="s">
        <v>4</v>
      </c>
      <c r="L2" s="133" t="s">
        <v>6</v>
      </c>
      <c r="M2" s="134" t="s">
        <v>6</v>
      </c>
      <c r="N2" s="133" t="s">
        <v>4</v>
      </c>
      <c r="O2" s="133" t="s">
        <v>6</v>
      </c>
      <c r="P2" s="133" t="s">
        <v>14</v>
      </c>
      <c r="Q2" s="133" t="s">
        <v>3</v>
      </c>
      <c r="R2" s="133" t="s">
        <v>3</v>
      </c>
      <c r="S2" s="133" t="s">
        <v>4</v>
      </c>
      <c r="T2" s="133" t="s">
        <v>6</v>
      </c>
      <c r="U2" s="133" t="s">
        <v>6</v>
      </c>
      <c r="V2" s="134" t="s">
        <v>14</v>
      </c>
      <c r="W2" s="133" t="s">
        <v>4</v>
      </c>
      <c r="X2" s="133" t="s">
        <v>4</v>
      </c>
      <c r="Y2" s="133" t="s">
        <v>6</v>
      </c>
      <c r="Z2" s="133" t="s">
        <v>6</v>
      </c>
      <c r="AA2" s="133" t="s">
        <v>4</v>
      </c>
      <c r="AB2" s="134" t="s">
        <v>6</v>
      </c>
      <c r="AC2" s="133" t="s">
        <v>6</v>
      </c>
      <c r="AD2" s="133" t="s">
        <v>6</v>
      </c>
      <c r="AE2" s="133" t="s">
        <v>6</v>
      </c>
      <c r="AF2" s="133" t="s">
        <v>4</v>
      </c>
      <c r="AG2" s="133" t="s">
        <v>4</v>
      </c>
      <c r="AH2" s="133" t="s">
        <v>4</v>
      </c>
      <c r="AI2" s="133" t="s">
        <v>4</v>
      </c>
      <c r="AJ2" s="177" t="s">
        <v>5</v>
      </c>
      <c r="AK2" s="135" t="s">
        <v>6</v>
      </c>
      <c r="AL2" s="136"/>
    </row>
    <row r="3" spans="1:43" s="1" customFormat="1" ht="60" customHeight="1" thickBot="1" x14ac:dyDescent="0.25">
      <c r="A3" s="150"/>
      <c r="B3" s="151" t="s">
        <v>0</v>
      </c>
      <c r="C3" s="151"/>
      <c r="D3" s="152"/>
      <c r="E3" s="153">
        <v>41952</v>
      </c>
      <c r="F3" s="153">
        <v>41973</v>
      </c>
      <c r="G3" s="153">
        <v>42005</v>
      </c>
      <c r="H3" s="153">
        <v>42008</v>
      </c>
      <c r="I3" s="153">
        <v>41285</v>
      </c>
      <c r="J3" s="153">
        <v>41313</v>
      </c>
      <c r="K3" s="153">
        <v>41369</v>
      </c>
      <c r="L3" s="153">
        <v>41378</v>
      </c>
      <c r="M3" s="154">
        <v>41755</v>
      </c>
      <c r="N3" s="153">
        <v>41757</v>
      </c>
      <c r="O3" s="153">
        <v>41771</v>
      </c>
      <c r="P3" s="153">
        <v>41775</v>
      </c>
      <c r="Q3" s="153">
        <v>41416</v>
      </c>
      <c r="R3" s="153">
        <v>41417</v>
      </c>
      <c r="S3" s="153">
        <v>41425</v>
      </c>
      <c r="T3" s="153">
        <v>42159</v>
      </c>
      <c r="U3" s="153">
        <v>41799</v>
      </c>
      <c r="V3" s="154">
        <v>42172</v>
      </c>
      <c r="W3" s="153">
        <v>42178</v>
      </c>
      <c r="X3" s="153">
        <v>41818</v>
      </c>
      <c r="Y3" s="153">
        <v>42187</v>
      </c>
      <c r="Z3" s="153">
        <v>42189</v>
      </c>
      <c r="AA3" s="153">
        <v>42193</v>
      </c>
      <c r="AB3" s="154">
        <v>41469</v>
      </c>
      <c r="AC3" s="153">
        <v>42212</v>
      </c>
      <c r="AD3" s="153">
        <v>42215</v>
      </c>
      <c r="AE3" s="153">
        <v>41855</v>
      </c>
      <c r="AF3" s="153">
        <v>41857</v>
      </c>
      <c r="AG3" s="153">
        <v>42229</v>
      </c>
      <c r="AH3" s="153">
        <v>41881</v>
      </c>
      <c r="AI3" s="153">
        <v>41888</v>
      </c>
      <c r="AJ3" s="180">
        <v>42295</v>
      </c>
      <c r="AK3" s="155">
        <v>41929</v>
      </c>
      <c r="AL3" s="92"/>
      <c r="AN3" s="144" t="s">
        <v>118</v>
      </c>
      <c r="AO3" s="145"/>
      <c r="AP3" s="144" t="s">
        <v>120</v>
      </c>
      <c r="AQ3" s="144" t="s">
        <v>119</v>
      </c>
    </row>
    <row r="4" spans="1:43" s="1" customFormat="1" ht="14.25" customHeight="1" x14ac:dyDescent="0.2">
      <c r="A4" s="157"/>
      <c r="B4" s="6" t="s">
        <v>1</v>
      </c>
      <c r="C4" s="6"/>
      <c r="D4" s="38"/>
      <c r="E4" s="158">
        <v>5</v>
      </c>
      <c r="F4" s="158">
        <v>5</v>
      </c>
      <c r="G4" s="158">
        <v>5</v>
      </c>
      <c r="H4" s="158">
        <v>5</v>
      </c>
      <c r="I4" s="158">
        <v>5</v>
      </c>
      <c r="J4" s="158">
        <v>5</v>
      </c>
      <c r="K4" s="158">
        <v>5</v>
      </c>
      <c r="L4" s="158">
        <v>5</v>
      </c>
      <c r="M4" s="159">
        <v>4.2</v>
      </c>
      <c r="N4" s="158">
        <v>4.75</v>
      </c>
      <c r="O4" s="158">
        <v>5</v>
      </c>
      <c r="P4" s="160">
        <v>13.1</v>
      </c>
      <c r="Q4" s="158">
        <v>4.5</v>
      </c>
      <c r="R4" s="158">
        <v>4.2</v>
      </c>
      <c r="S4" s="158">
        <v>5</v>
      </c>
      <c r="T4" s="158">
        <v>4.3</v>
      </c>
      <c r="U4" s="158">
        <v>5</v>
      </c>
      <c r="V4" s="161">
        <v>6.21</v>
      </c>
      <c r="W4" s="158"/>
      <c r="X4" s="158">
        <v>6.6</v>
      </c>
      <c r="Y4" s="158">
        <v>4</v>
      </c>
      <c r="Z4" s="158">
        <v>3</v>
      </c>
      <c r="AA4" s="158">
        <v>5.8</v>
      </c>
      <c r="AB4" s="159">
        <v>5</v>
      </c>
      <c r="AC4" s="158">
        <v>3.5</v>
      </c>
      <c r="AD4" s="158">
        <v>4.5</v>
      </c>
      <c r="AE4" s="158">
        <v>5</v>
      </c>
      <c r="AF4" s="158">
        <v>4.5</v>
      </c>
      <c r="AG4" s="158">
        <v>4.5</v>
      </c>
      <c r="AH4" s="158">
        <v>5.5</v>
      </c>
      <c r="AI4" s="158">
        <v>2.9</v>
      </c>
      <c r="AJ4" s="181">
        <v>5</v>
      </c>
      <c r="AK4" s="162">
        <v>8.4</v>
      </c>
      <c r="AL4" s="140"/>
      <c r="AN4" s="145"/>
      <c r="AO4" s="145"/>
    </row>
    <row r="5" spans="1:43" s="1" customFormat="1" ht="11.25" customHeight="1" thickBot="1" x14ac:dyDescent="0.25">
      <c r="A5" s="163" t="s">
        <v>13</v>
      </c>
      <c r="B5" s="164"/>
      <c r="C5" s="164" t="s">
        <v>75</v>
      </c>
      <c r="D5" s="165"/>
      <c r="E5" s="166">
        <v>1</v>
      </c>
      <c r="F5" s="166">
        <v>2</v>
      </c>
      <c r="G5" s="166">
        <v>3</v>
      </c>
      <c r="H5" s="166">
        <v>4</v>
      </c>
      <c r="I5" s="166">
        <v>5</v>
      </c>
      <c r="J5" s="166">
        <v>6</v>
      </c>
      <c r="K5" s="166">
        <v>7</v>
      </c>
      <c r="L5" s="166">
        <v>8</v>
      </c>
      <c r="M5" s="166">
        <v>9</v>
      </c>
      <c r="N5" s="166">
        <v>10</v>
      </c>
      <c r="O5" s="166">
        <v>11</v>
      </c>
      <c r="P5" s="166">
        <v>12</v>
      </c>
      <c r="Q5" s="166">
        <v>13</v>
      </c>
      <c r="R5" s="166">
        <v>14</v>
      </c>
      <c r="S5" s="166">
        <v>15</v>
      </c>
      <c r="T5" s="166">
        <v>16</v>
      </c>
      <c r="U5" s="166">
        <v>17</v>
      </c>
      <c r="V5" s="166">
        <v>18</v>
      </c>
      <c r="W5" s="166">
        <v>19</v>
      </c>
      <c r="X5" s="166">
        <v>20</v>
      </c>
      <c r="Y5" s="166">
        <v>21</v>
      </c>
      <c r="Z5" s="166">
        <v>22</v>
      </c>
      <c r="AA5" s="166">
        <v>23</v>
      </c>
      <c r="AB5" s="166">
        <v>24</v>
      </c>
      <c r="AC5" s="166">
        <v>25</v>
      </c>
      <c r="AD5" s="166">
        <v>26</v>
      </c>
      <c r="AE5" s="166">
        <v>27</v>
      </c>
      <c r="AF5" s="166">
        <v>28</v>
      </c>
      <c r="AG5" s="166">
        <v>29</v>
      </c>
      <c r="AH5" s="166">
        <v>30</v>
      </c>
      <c r="AI5" s="166">
        <v>31</v>
      </c>
      <c r="AJ5" s="166">
        <v>32</v>
      </c>
      <c r="AK5" s="166">
        <v>33</v>
      </c>
      <c r="AL5" s="167" t="s">
        <v>9</v>
      </c>
      <c r="AN5" s="145"/>
      <c r="AO5" s="145"/>
    </row>
    <row r="6" spans="1:43" s="12" customFormat="1" ht="12.95" customHeight="1" x14ac:dyDescent="0.2">
      <c r="A6" s="48" t="s">
        <v>41</v>
      </c>
      <c r="B6" s="35"/>
      <c r="C6" s="35" t="s">
        <v>78</v>
      </c>
      <c r="D6" s="35" t="s">
        <v>4</v>
      </c>
      <c r="E6" s="35">
        <v>15</v>
      </c>
      <c r="F6" s="35">
        <v>14</v>
      </c>
      <c r="G6" s="35">
        <v>15</v>
      </c>
      <c r="H6" s="35"/>
      <c r="I6" s="35">
        <v>14</v>
      </c>
      <c r="J6" s="35">
        <v>15</v>
      </c>
      <c r="K6" s="35"/>
      <c r="L6" s="35">
        <v>15</v>
      </c>
      <c r="M6" s="35"/>
      <c r="N6" s="35"/>
      <c r="O6" s="35">
        <v>13</v>
      </c>
      <c r="P6" s="35"/>
      <c r="Q6" s="35"/>
      <c r="R6" s="35"/>
      <c r="S6" s="35"/>
      <c r="T6" s="35">
        <v>15</v>
      </c>
      <c r="U6" s="35">
        <v>13</v>
      </c>
      <c r="V6" s="35"/>
      <c r="W6" s="35"/>
      <c r="X6" s="35"/>
      <c r="Y6" s="35"/>
      <c r="Z6" s="35"/>
      <c r="AA6" s="35">
        <v>15</v>
      </c>
      <c r="AB6" s="35">
        <v>13</v>
      </c>
      <c r="AC6" s="35"/>
      <c r="AD6" s="35"/>
      <c r="AE6" s="35">
        <v>14</v>
      </c>
      <c r="AF6" s="35"/>
      <c r="AG6" s="35">
        <v>14</v>
      </c>
      <c r="AH6" s="35"/>
      <c r="AI6" s="35"/>
      <c r="AJ6" s="156"/>
      <c r="AK6" s="35"/>
      <c r="AL6" s="55">
        <f>SUM(E6:AI6)-AB6-U6-O6</f>
        <v>146</v>
      </c>
      <c r="AN6" s="142" t="str">
        <f>CONCATENATE(TRUNC(AO6),"m ",FIXED(((AO6)-TRUNC(AO6))*60,0),"s")</f>
        <v>39m 10s</v>
      </c>
      <c r="AO6" s="142">
        <v>39.17</v>
      </c>
      <c r="AP6" s="142">
        <f t="shared" ref="AP6:AP15" si="0">COUNT(E6:AK6)</f>
        <v>13</v>
      </c>
      <c r="AQ6" s="143">
        <f t="shared" ref="AQ6:AQ15" si="1">IF(AP6=0,0,IF(AP6=1,AVERAGE(LARGE(E6:AK6,1)),IF(AP6=2,AVERAGE(LARGE(E6:AK6,1),LARGE(E6:AK6,2)),IF(AP6=3,AVERAGE(LARGE(E6:AK6,1),LARGE(E6:AK6,2),LARGE(E6:AK6,3)),IF(AP6=4,AVERAGE(LARGE(E6:AK6,1),LARGE(E6:AK6,2),LARGE(E6:AK6,3),LARGE(E6:AK6,4)),IF(AP6=5,AVERAGE(LARGE(E6:AK6,1),LARGE(E6:AK6,2),LARGE(E6:AK6,3),LARGE(E6:AK6,4),LARGE(E6:AK6,5)),IF(AP6=6,AVERAGE(LARGE(E6:AK6,1),LARGE(E6:AK6,2),LARGE(E6:AK6,3),LARGE(E6:AK6,4),LARGE(E6:AK6,5),LARGE(E6:AK6,6)),IF(AP6=7,AVERAGE(LARGE(E6:AK6,1),LARGE(E6:AK6,2),LARGE(E6:AK6,3),LARGE(E6:AK6,4),LARGE(E6:AK6,5),LARGE(E6:AK6,6),LARGE(E6:AK6,7)),IF(AP6=8,AVERAGE(LARGE(E6:AK6,1),LARGE(E6:AK6,2),LARGE(E6:AK6,3),LARGE(E6:AK6,4),LARGE(E6:AK6,5),LARGE(E6:AK6,6),LARGE(E6:AK6,7),LARGE(E6:AK6,8)),IF(AP6=9,AVERAGE(LARGE(E6:AK6,1),LARGE(E6:AK6,2),LARGE(E6:AK6,3),LARGE(E6:AK6,4),LARGE(E6:AK6,5),LARGE(E6:AK6,6),LARGE(E6:AK6,7),LARGE(E6:AK6,8),LARGE(E6:AK6,9)),IF(AP6&gt;9,AVERAGE(LARGE(E6:AK6,1),LARGE(E6:AK6,2),LARGE(E6:AK6,3),LARGE(E6:AK6,4),LARGE(E6:AK6,5),LARGE(E6:AK6,6),LARGE(E6:AK6,7),LARGE(E6:AK6,8),LARGE(E6:AK6,9),LARGE(E6:AK6,10)))))))))))))</f>
        <v>14.6</v>
      </c>
    </row>
    <row r="7" spans="1:43" s="12" customFormat="1" ht="12.95" customHeight="1" x14ac:dyDescent="0.2">
      <c r="A7" s="13" t="s">
        <v>45</v>
      </c>
      <c r="B7" s="14"/>
      <c r="C7" s="14" t="s">
        <v>77</v>
      </c>
      <c r="D7" s="14" t="s">
        <v>4</v>
      </c>
      <c r="E7" s="14">
        <v>11</v>
      </c>
      <c r="F7" s="14"/>
      <c r="G7" s="14"/>
      <c r="H7" s="14">
        <v>15</v>
      </c>
      <c r="I7" s="14"/>
      <c r="J7" s="14">
        <v>12</v>
      </c>
      <c r="K7" s="14"/>
      <c r="L7" s="14">
        <v>14</v>
      </c>
      <c r="M7" s="14"/>
      <c r="N7" s="14"/>
      <c r="O7" s="14">
        <v>15</v>
      </c>
      <c r="P7" s="14"/>
      <c r="Q7" s="14"/>
      <c r="R7" s="14"/>
      <c r="S7" s="14"/>
      <c r="T7" s="14"/>
      <c r="U7" s="14">
        <v>15</v>
      </c>
      <c r="V7" s="14"/>
      <c r="W7" s="14"/>
      <c r="X7" s="14"/>
      <c r="Y7" s="14"/>
      <c r="Z7" s="14">
        <v>15</v>
      </c>
      <c r="AA7" s="14"/>
      <c r="AB7" s="14">
        <v>15</v>
      </c>
      <c r="AC7" s="14"/>
      <c r="AD7" s="14">
        <v>15</v>
      </c>
      <c r="AE7" s="14">
        <v>15</v>
      </c>
      <c r="AF7" s="14"/>
      <c r="AG7" s="14"/>
      <c r="AH7" s="14"/>
      <c r="AI7" s="14"/>
      <c r="AJ7" s="14"/>
      <c r="AK7" s="14"/>
      <c r="AL7" s="50">
        <f t="shared" ref="AL7:AL15" si="2">SUM(E7:AI7)</f>
        <v>142</v>
      </c>
      <c r="AN7" s="142" t="str">
        <f>CONCATENATE(TRUNC(AO7),"m ",FIXED(((AO7)-TRUNC(AO7))*60,0),"s")</f>
        <v>48m 18s</v>
      </c>
      <c r="AO7" s="142">
        <v>48.3</v>
      </c>
      <c r="AP7" s="142">
        <f t="shared" si="0"/>
        <v>10</v>
      </c>
      <c r="AQ7" s="143">
        <f t="shared" si="1"/>
        <v>14.2</v>
      </c>
    </row>
    <row r="8" spans="1:43" s="12" customFormat="1" ht="12.95" customHeight="1" x14ac:dyDescent="0.2">
      <c r="A8" s="13" t="s">
        <v>112</v>
      </c>
      <c r="B8" s="14" t="s">
        <v>87</v>
      </c>
      <c r="C8" s="14"/>
      <c r="D8" s="14" t="s">
        <v>4</v>
      </c>
      <c r="E8" s="14">
        <v>13</v>
      </c>
      <c r="F8" s="14">
        <v>13</v>
      </c>
      <c r="G8" s="14"/>
      <c r="H8" s="14"/>
      <c r="I8" s="14">
        <v>13</v>
      </c>
      <c r="J8" s="14">
        <v>14</v>
      </c>
      <c r="K8" s="14"/>
      <c r="L8" s="14">
        <v>11</v>
      </c>
      <c r="M8" s="14"/>
      <c r="N8" s="14"/>
      <c r="O8" s="14"/>
      <c r="P8" s="14"/>
      <c r="Q8" s="14"/>
      <c r="R8" s="14"/>
      <c r="S8" s="14"/>
      <c r="T8" s="14"/>
      <c r="U8" s="14"/>
      <c r="V8" s="14">
        <v>14</v>
      </c>
      <c r="W8" s="14"/>
      <c r="X8" s="14"/>
      <c r="Y8" s="14"/>
      <c r="Z8" s="14"/>
      <c r="AA8" s="14"/>
      <c r="AB8" s="14">
        <v>11</v>
      </c>
      <c r="AC8" s="14"/>
      <c r="AD8" s="14"/>
      <c r="AE8" s="14"/>
      <c r="AF8" s="14"/>
      <c r="AG8" s="14"/>
      <c r="AH8" s="14"/>
      <c r="AI8" s="14"/>
      <c r="AJ8" s="14"/>
      <c r="AK8" s="14"/>
      <c r="AL8" s="50">
        <f t="shared" si="2"/>
        <v>89</v>
      </c>
      <c r="AN8" s="142" t="str">
        <f>CONCATENATE(TRUNC(AO8),"m ",FIXED(((AO8)-TRUNC(AO8))*60,0),"s")</f>
        <v>40m 10s</v>
      </c>
      <c r="AO8" s="142">
        <v>40.17</v>
      </c>
      <c r="AP8" s="142">
        <f t="shared" si="0"/>
        <v>7</v>
      </c>
      <c r="AQ8" s="143">
        <f t="shared" si="1"/>
        <v>12.714285714285714</v>
      </c>
    </row>
    <row r="9" spans="1:43" s="12" customFormat="1" ht="12.95" customHeight="1" x14ac:dyDescent="0.2">
      <c r="A9" s="13" t="s">
        <v>113</v>
      </c>
      <c r="B9" s="14" t="s">
        <v>87</v>
      </c>
      <c r="C9" s="14"/>
      <c r="D9" s="14" t="s">
        <v>4</v>
      </c>
      <c r="E9" s="14">
        <v>12</v>
      </c>
      <c r="F9" s="14"/>
      <c r="G9" s="14"/>
      <c r="H9" s="14"/>
      <c r="I9" s="14"/>
      <c r="J9" s="14">
        <v>13</v>
      </c>
      <c r="K9" s="14">
        <v>15</v>
      </c>
      <c r="L9" s="14">
        <v>13</v>
      </c>
      <c r="M9" s="14">
        <v>15</v>
      </c>
      <c r="N9" s="14"/>
      <c r="O9" s="14">
        <v>11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50">
        <f t="shared" si="2"/>
        <v>79</v>
      </c>
      <c r="AN9" s="142" t="str">
        <f>CONCATENATE(TRUNC(AO9),"m ",FIXED(((AO9)-TRUNC(AO9))*60,0),"s")</f>
        <v>45m 8s</v>
      </c>
      <c r="AO9" s="142">
        <v>45.13</v>
      </c>
      <c r="AP9" s="142">
        <f t="shared" si="0"/>
        <v>6</v>
      </c>
      <c r="AQ9" s="143">
        <f t="shared" si="1"/>
        <v>13.166666666666666</v>
      </c>
    </row>
    <row r="10" spans="1:43" s="12" customFormat="1" ht="12.95" customHeight="1" x14ac:dyDescent="0.2">
      <c r="A10" s="13" t="s">
        <v>43</v>
      </c>
      <c r="B10" s="14"/>
      <c r="C10" s="14" t="s">
        <v>77</v>
      </c>
      <c r="D10" s="14" t="s">
        <v>4</v>
      </c>
      <c r="E10" s="14"/>
      <c r="F10" s="14">
        <v>15</v>
      </c>
      <c r="G10" s="14"/>
      <c r="H10" s="14"/>
      <c r="I10" s="14"/>
      <c r="J10" s="14"/>
      <c r="K10" s="14"/>
      <c r="L10" s="14"/>
      <c r="M10" s="14">
        <v>12</v>
      </c>
      <c r="N10" s="14"/>
      <c r="O10" s="14"/>
      <c r="P10" s="14"/>
      <c r="Q10" s="14"/>
      <c r="R10" s="14"/>
      <c r="S10" s="14"/>
      <c r="T10" s="14"/>
      <c r="U10" s="14">
        <v>12</v>
      </c>
      <c r="V10" s="14">
        <v>11</v>
      </c>
      <c r="W10" s="14"/>
      <c r="X10" s="14"/>
      <c r="Y10" s="14"/>
      <c r="Z10" s="14"/>
      <c r="AA10" s="14"/>
      <c r="AB10" s="14"/>
      <c r="AC10" s="14"/>
      <c r="AD10" s="14"/>
      <c r="AE10" s="14">
        <v>13</v>
      </c>
      <c r="AF10" s="14"/>
      <c r="AG10" s="14"/>
      <c r="AH10" s="14"/>
      <c r="AI10" s="14"/>
      <c r="AJ10" s="14"/>
      <c r="AK10" s="14"/>
      <c r="AL10" s="50">
        <f t="shared" si="2"/>
        <v>63</v>
      </c>
      <c r="AN10" s="142" t="str">
        <f>CONCATENATE(TRUNC(AO10),"m ",FIXED(((AO10)-TRUNC(AO10))*60,0),"s")</f>
        <v>41m 37s</v>
      </c>
      <c r="AO10" s="142">
        <v>41.62</v>
      </c>
      <c r="AP10" s="142">
        <f t="shared" si="0"/>
        <v>5</v>
      </c>
      <c r="AQ10" s="143">
        <f t="shared" si="1"/>
        <v>12.6</v>
      </c>
    </row>
    <row r="11" spans="1:43" s="12" customFormat="1" ht="12.95" customHeight="1" x14ac:dyDescent="0.2">
      <c r="A11" s="13" t="s">
        <v>123</v>
      </c>
      <c r="B11" s="14"/>
      <c r="C11" s="14"/>
      <c r="D11" s="14" t="s">
        <v>4</v>
      </c>
      <c r="E11" s="14"/>
      <c r="F11" s="14"/>
      <c r="G11" s="14"/>
      <c r="H11" s="14"/>
      <c r="I11" s="14"/>
      <c r="J11" s="14"/>
      <c r="K11" s="14"/>
      <c r="L11" s="14">
        <v>12</v>
      </c>
      <c r="M11" s="14">
        <v>14</v>
      </c>
      <c r="N11" s="14"/>
      <c r="O11" s="14">
        <v>12</v>
      </c>
      <c r="P11" s="14"/>
      <c r="Q11" s="14"/>
      <c r="R11" s="14"/>
      <c r="S11" s="14"/>
      <c r="T11" s="14"/>
      <c r="U11" s="14"/>
      <c r="V11" s="14">
        <v>12</v>
      </c>
      <c r="W11" s="14"/>
      <c r="X11" s="14"/>
      <c r="Y11" s="14"/>
      <c r="Z11" s="14"/>
      <c r="AA11" s="14"/>
      <c r="AB11" s="14"/>
      <c r="AC11" s="14"/>
      <c r="AD11" s="14"/>
      <c r="AE11" s="14">
        <v>12</v>
      </c>
      <c r="AF11" s="14"/>
      <c r="AG11" s="14"/>
      <c r="AH11" s="14"/>
      <c r="AI11" s="14"/>
      <c r="AJ11" s="14"/>
      <c r="AK11" s="14"/>
      <c r="AL11" s="50">
        <f t="shared" si="2"/>
        <v>62</v>
      </c>
      <c r="AN11" s="142"/>
      <c r="AO11" s="142"/>
      <c r="AP11" s="142">
        <f t="shared" si="0"/>
        <v>5</v>
      </c>
      <c r="AQ11" s="143">
        <f t="shared" si="1"/>
        <v>12.4</v>
      </c>
    </row>
    <row r="12" spans="1:43" s="12" customFormat="1" ht="12.95" customHeight="1" x14ac:dyDescent="0.2">
      <c r="A12" s="13" t="s">
        <v>126</v>
      </c>
      <c r="B12" s="14"/>
      <c r="C12" s="14"/>
      <c r="D12" s="14" t="s">
        <v>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14</v>
      </c>
      <c r="P12" s="14"/>
      <c r="Q12" s="14"/>
      <c r="R12" s="14"/>
      <c r="S12" s="14"/>
      <c r="T12" s="14"/>
      <c r="U12" s="14">
        <v>14</v>
      </c>
      <c r="V12" s="14">
        <v>15</v>
      </c>
      <c r="W12" s="14"/>
      <c r="X12" s="14"/>
      <c r="Y12" s="14"/>
      <c r="Z12" s="14"/>
      <c r="AA12" s="14"/>
      <c r="AB12" s="14">
        <v>14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50">
        <f t="shared" si="2"/>
        <v>57</v>
      </c>
      <c r="AN12" s="142"/>
      <c r="AO12" s="142"/>
      <c r="AP12" s="142">
        <f t="shared" si="0"/>
        <v>4</v>
      </c>
      <c r="AQ12" s="143">
        <f t="shared" si="1"/>
        <v>14.25</v>
      </c>
    </row>
    <row r="13" spans="1:43" s="12" customFormat="1" ht="12.95" customHeight="1" x14ac:dyDescent="0.2">
      <c r="A13" s="13" t="s">
        <v>38</v>
      </c>
      <c r="B13" s="14" t="s">
        <v>136</v>
      </c>
      <c r="C13" s="14" t="s">
        <v>77</v>
      </c>
      <c r="D13" s="14" t="s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>
        <v>15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14</v>
      </c>
      <c r="AB13" s="14">
        <v>10</v>
      </c>
      <c r="AC13" s="14"/>
      <c r="AD13" s="14"/>
      <c r="AE13" s="14"/>
      <c r="AF13" s="14"/>
      <c r="AG13" s="14">
        <v>15</v>
      </c>
      <c r="AH13" s="14"/>
      <c r="AI13" s="14"/>
      <c r="AJ13" s="14"/>
      <c r="AK13" s="14"/>
      <c r="AL13" s="50">
        <f t="shared" si="2"/>
        <v>54</v>
      </c>
      <c r="AN13" s="142"/>
      <c r="AO13" s="142"/>
      <c r="AP13" s="142">
        <f t="shared" si="0"/>
        <v>4</v>
      </c>
      <c r="AQ13" s="143">
        <f t="shared" si="1"/>
        <v>13.5</v>
      </c>
    </row>
    <row r="14" spans="1:43" s="12" customFormat="1" ht="12.95" customHeight="1" x14ac:dyDescent="0.2">
      <c r="A14" s="13" t="s">
        <v>40</v>
      </c>
      <c r="B14" s="14"/>
      <c r="C14" s="14" t="s">
        <v>77</v>
      </c>
      <c r="D14" s="14" t="s">
        <v>4</v>
      </c>
      <c r="E14" s="14"/>
      <c r="F14" s="14"/>
      <c r="G14" s="14"/>
      <c r="H14" s="14"/>
      <c r="I14" s="14"/>
      <c r="J14" s="14"/>
      <c r="K14" s="14"/>
      <c r="L14" s="14"/>
      <c r="M14" s="14">
        <v>13</v>
      </c>
      <c r="N14" s="14"/>
      <c r="O14" s="14"/>
      <c r="P14" s="14"/>
      <c r="Q14" s="14"/>
      <c r="R14" s="14"/>
      <c r="S14" s="14"/>
      <c r="T14" s="14"/>
      <c r="U14" s="14"/>
      <c r="V14" s="14">
        <v>13</v>
      </c>
      <c r="W14" s="14">
        <v>15</v>
      </c>
      <c r="X14" s="14"/>
      <c r="Y14" s="14"/>
      <c r="Z14" s="14"/>
      <c r="AA14" s="14"/>
      <c r="AB14" s="14">
        <v>12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50">
        <f t="shared" si="2"/>
        <v>53</v>
      </c>
      <c r="AN14" s="142"/>
      <c r="AO14" s="142"/>
      <c r="AP14" s="142">
        <f t="shared" si="0"/>
        <v>4</v>
      </c>
      <c r="AQ14" s="143">
        <f t="shared" si="1"/>
        <v>13.25</v>
      </c>
    </row>
    <row r="15" spans="1:43" s="12" customFormat="1" ht="12.95" customHeight="1" x14ac:dyDescent="0.2">
      <c r="A15" s="13" t="s">
        <v>125</v>
      </c>
      <c r="B15" s="14"/>
      <c r="C15" s="14"/>
      <c r="D15" s="14" t="s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>
        <v>14</v>
      </c>
      <c r="O15" s="14">
        <v>10</v>
      </c>
      <c r="P15" s="14"/>
      <c r="Q15" s="14"/>
      <c r="R15" s="14"/>
      <c r="S15" s="14"/>
      <c r="T15" s="14"/>
      <c r="U15" s="14">
        <v>11</v>
      </c>
      <c r="V15" s="14"/>
      <c r="W15" s="14"/>
      <c r="X15" s="14"/>
      <c r="Y15" s="14"/>
      <c r="Z15" s="14">
        <v>14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50">
        <f t="shared" si="2"/>
        <v>49</v>
      </c>
      <c r="AN15" s="142"/>
      <c r="AO15" s="142"/>
      <c r="AP15" s="142">
        <f t="shared" si="0"/>
        <v>4</v>
      </c>
      <c r="AQ15" s="143">
        <f t="shared" si="1"/>
        <v>12.25</v>
      </c>
    </row>
    <row r="16" spans="1:43" s="12" customFormat="1" ht="12.95" customHeight="1" x14ac:dyDescent="0.2">
      <c r="A16" s="13" t="s">
        <v>48</v>
      </c>
      <c r="B16" s="14" t="s">
        <v>6</v>
      </c>
      <c r="C16" s="14" t="s">
        <v>79</v>
      </c>
      <c r="D16" s="14" t="s">
        <v>4</v>
      </c>
      <c r="E16" s="14">
        <v>14</v>
      </c>
      <c r="F16" s="14"/>
      <c r="G16" s="14"/>
      <c r="H16" s="14"/>
      <c r="I16" s="14"/>
      <c r="J16" s="14"/>
      <c r="K16" s="14">
        <v>14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50">
        <f t="shared" ref="AL16:AL27" si="3">SUM(E16:AI16)</f>
        <v>28</v>
      </c>
      <c r="AN16" s="142" t="str">
        <f>CONCATENATE(TRUNC(AO16),"m ",FIXED(((AO16)-TRUNC(AO16))*60,0),"s")</f>
        <v>39m 27s</v>
      </c>
      <c r="AO16" s="142">
        <v>39.450000000000003</v>
      </c>
      <c r="AP16" s="142">
        <f t="shared" ref="AP16:AP27" si="4">COUNT(E16:AK16)</f>
        <v>2</v>
      </c>
      <c r="AQ16" s="143">
        <f t="shared" ref="AQ16:AQ27" si="5">IF(AP16=0,0,IF(AP16=1,AVERAGE(LARGE(E16:AK16,1)),IF(AP16=2,AVERAGE(LARGE(E16:AK16,1),LARGE(E16:AK16,2)),IF(AP16=3,AVERAGE(LARGE(E16:AK16,1),LARGE(E16:AK16,2),LARGE(E16:AK16,3)),IF(AP16=4,AVERAGE(LARGE(E16:AK16,1),LARGE(E16:AK16,2),LARGE(E16:AK16,3),LARGE(E16:AK16,4)),IF(AP16=5,AVERAGE(LARGE(E16:AK16,1),LARGE(E16:AK16,2),LARGE(E16:AK16,3),LARGE(E16:AK16,4),LARGE(E16:AK16,5)),IF(AP16=6,AVERAGE(LARGE(E16:AK16,1),LARGE(E16:AK16,2),LARGE(E16:AK16,3),LARGE(E16:AK16,4),LARGE(E16:AK16,5),LARGE(E16:AK16,6)),IF(AP16=7,AVERAGE(LARGE(E16:AK16,1),LARGE(E16:AK16,2),LARGE(E16:AK16,3),LARGE(E16:AK16,4),LARGE(E16:AK16,5),LARGE(E16:AK16,6),LARGE(E16:AK16,7)),IF(AP16=8,AVERAGE(LARGE(E16:AK16,1),LARGE(E16:AK16,2),LARGE(E16:AK16,3),LARGE(E16:AK16,4),LARGE(E16:AK16,5),LARGE(E16:AK16,6),LARGE(E16:AK16,7),LARGE(E16:AK16,8)),IF(AP16=9,AVERAGE(LARGE(E16:AK16,1),LARGE(E16:AK16,2),LARGE(E16:AK16,3),LARGE(E16:AK16,4),LARGE(E16:AK16,5),LARGE(E16:AK16,6),LARGE(E16:AK16,7),LARGE(E16:AK16,8),LARGE(E16:AK16,9)),IF(AP16&gt;9,AVERAGE(LARGE(E16:AK16,1),LARGE(E16:AK16,2),LARGE(E16:AK16,3),LARGE(E16:AK16,4),LARGE(E16:AK16,5),LARGE(E16:AK16,6),LARGE(E16:AK16,7),LARGE(E16:AK16,8),LARGE(E16:AK16,9),LARGE(E16:AK16,10)))))))))))))</f>
        <v>14</v>
      </c>
    </row>
    <row r="17" spans="1:43" s="12" customFormat="1" ht="12.95" customHeight="1" x14ac:dyDescent="0.2">
      <c r="A17" s="13" t="s">
        <v>47</v>
      </c>
      <c r="B17" s="14"/>
      <c r="C17" s="14" t="s">
        <v>81</v>
      </c>
      <c r="D17" s="14" t="s">
        <v>4</v>
      </c>
      <c r="E17" s="14"/>
      <c r="F17" s="14"/>
      <c r="G17" s="14"/>
      <c r="H17" s="14"/>
      <c r="I17" s="14">
        <v>15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50">
        <f t="shared" si="3"/>
        <v>15</v>
      </c>
      <c r="AN17" s="142"/>
      <c r="AO17" s="142"/>
      <c r="AP17" s="142">
        <f t="shared" si="4"/>
        <v>1</v>
      </c>
      <c r="AQ17" s="143">
        <f t="shared" si="5"/>
        <v>15</v>
      </c>
    </row>
    <row r="18" spans="1:43" s="12" customFormat="1" ht="12.95" customHeight="1" x14ac:dyDescent="0.2">
      <c r="A18" s="13" t="s">
        <v>44</v>
      </c>
      <c r="B18" s="14" t="s">
        <v>135</v>
      </c>
      <c r="C18" s="14" t="s">
        <v>79</v>
      </c>
      <c r="D18" s="14" t="s">
        <v>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13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50">
        <f t="shared" si="3"/>
        <v>13</v>
      </c>
      <c r="AN18" s="142"/>
      <c r="AO18" s="142"/>
      <c r="AP18" s="142">
        <f t="shared" si="4"/>
        <v>1</v>
      </c>
      <c r="AQ18" s="143">
        <f t="shared" si="5"/>
        <v>13</v>
      </c>
    </row>
    <row r="19" spans="1:43" s="12" customFormat="1" ht="12.95" hidden="1" customHeight="1" x14ac:dyDescent="0.2">
      <c r="A19" s="13" t="s">
        <v>48</v>
      </c>
      <c r="B19" s="14" t="s">
        <v>14</v>
      </c>
      <c r="C19" s="14" t="s">
        <v>78</v>
      </c>
      <c r="D19" s="14" t="s">
        <v>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50">
        <f t="shared" si="3"/>
        <v>0</v>
      </c>
      <c r="AN19" s="142"/>
      <c r="AO19" s="142"/>
      <c r="AP19" s="142">
        <f t="shared" si="4"/>
        <v>0</v>
      </c>
      <c r="AQ19" s="143">
        <f t="shared" si="5"/>
        <v>0</v>
      </c>
    </row>
    <row r="20" spans="1:43" s="12" customFormat="1" ht="12.95" hidden="1" customHeight="1" x14ac:dyDescent="0.2">
      <c r="A20" s="13" t="s">
        <v>59</v>
      </c>
      <c r="B20" s="14"/>
      <c r="C20" s="14" t="s">
        <v>79</v>
      </c>
      <c r="D20" s="14" t="s">
        <v>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50">
        <f t="shared" si="3"/>
        <v>0</v>
      </c>
      <c r="AN20" s="142"/>
      <c r="AO20" s="142"/>
      <c r="AP20" s="142">
        <f t="shared" si="4"/>
        <v>0</v>
      </c>
      <c r="AQ20" s="143">
        <f t="shared" si="5"/>
        <v>0</v>
      </c>
    </row>
    <row r="21" spans="1:43" s="12" customFormat="1" ht="12.95" hidden="1" customHeight="1" x14ac:dyDescent="0.2">
      <c r="A21" s="13" t="s">
        <v>54</v>
      </c>
      <c r="B21" s="14"/>
      <c r="C21" s="14" t="s">
        <v>80</v>
      </c>
      <c r="D21" s="14" t="s">
        <v>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50">
        <f t="shared" si="3"/>
        <v>0</v>
      </c>
      <c r="AN21" s="142"/>
      <c r="AO21" s="142"/>
      <c r="AP21" s="142">
        <f t="shared" si="4"/>
        <v>0</v>
      </c>
      <c r="AQ21" s="143">
        <f t="shared" si="5"/>
        <v>0</v>
      </c>
    </row>
    <row r="22" spans="1:43" s="12" customFormat="1" ht="12.95" customHeight="1" x14ac:dyDescent="0.2">
      <c r="A22" s="13" t="s">
        <v>107</v>
      </c>
      <c r="B22" s="14"/>
      <c r="C22" s="14"/>
      <c r="D22" s="14" t="s">
        <v>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10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0">
        <f t="shared" si="3"/>
        <v>10</v>
      </c>
      <c r="AN22" s="142"/>
      <c r="AO22" s="142"/>
      <c r="AP22" s="142">
        <f t="shared" si="4"/>
        <v>1</v>
      </c>
      <c r="AQ22" s="143">
        <f t="shared" si="5"/>
        <v>10</v>
      </c>
    </row>
    <row r="23" spans="1:43" s="12" customFormat="1" ht="12.95" customHeight="1" x14ac:dyDescent="0.2">
      <c r="A23" s="48" t="s">
        <v>44</v>
      </c>
      <c r="B23" s="35" t="s">
        <v>36</v>
      </c>
      <c r="C23" s="35"/>
      <c r="D23" s="14" t="s">
        <v>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>
        <v>9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50">
        <f t="shared" si="3"/>
        <v>9</v>
      </c>
      <c r="AN23" s="142"/>
      <c r="AO23" s="142"/>
      <c r="AP23" s="142">
        <f t="shared" si="4"/>
        <v>1</v>
      </c>
      <c r="AQ23" s="143">
        <f t="shared" si="5"/>
        <v>9</v>
      </c>
    </row>
    <row r="24" spans="1:43" s="12" customFormat="1" ht="12.95" customHeight="1" x14ac:dyDescent="0.2">
      <c r="A24" s="48" t="s">
        <v>127</v>
      </c>
      <c r="B24" s="35" t="s">
        <v>128</v>
      </c>
      <c r="C24" s="35"/>
      <c r="D24" s="14" t="s">
        <v>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>
        <v>8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50">
        <f t="shared" si="3"/>
        <v>8</v>
      </c>
      <c r="AN24" s="142"/>
      <c r="AO24" s="142"/>
      <c r="AP24" s="142">
        <f t="shared" si="4"/>
        <v>1</v>
      </c>
      <c r="AQ24" s="143">
        <f t="shared" si="5"/>
        <v>8</v>
      </c>
    </row>
    <row r="25" spans="1:43" s="12" customFormat="1" ht="12.95" customHeight="1" x14ac:dyDescent="0.2">
      <c r="A25" s="48" t="s">
        <v>130</v>
      </c>
      <c r="B25" s="35" t="s">
        <v>129</v>
      </c>
      <c r="C25" s="35"/>
      <c r="D25" s="14" t="s">
        <v>4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>
        <v>7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50">
        <f t="shared" si="3"/>
        <v>7</v>
      </c>
      <c r="AN25" s="142"/>
      <c r="AO25" s="142"/>
      <c r="AP25" s="142">
        <f t="shared" si="4"/>
        <v>1</v>
      </c>
      <c r="AQ25" s="143">
        <f t="shared" si="5"/>
        <v>7</v>
      </c>
    </row>
    <row r="26" spans="1:43" s="12" customFormat="1" ht="12.95" customHeight="1" x14ac:dyDescent="0.2">
      <c r="A26" s="48" t="s">
        <v>134</v>
      </c>
      <c r="B26" s="35" t="s">
        <v>131</v>
      </c>
      <c r="C26" s="35"/>
      <c r="D26" s="14" t="s">
        <v>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>
        <v>6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50">
        <f t="shared" si="3"/>
        <v>6</v>
      </c>
      <c r="AN26" s="142"/>
      <c r="AO26" s="142"/>
      <c r="AP26" s="142">
        <f t="shared" si="4"/>
        <v>1</v>
      </c>
      <c r="AQ26" s="143">
        <f t="shared" si="5"/>
        <v>6</v>
      </c>
    </row>
    <row r="27" spans="1:43" s="12" customFormat="1" ht="12.95" customHeight="1" thickBot="1" x14ac:dyDescent="0.25">
      <c r="A27" s="48" t="s">
        <v>133</v>
      </c>
      <c r="B27" s="35" t="s">
        <v>132</v>
      </c>
      <c r="C27" s="35"/>
      <c r="D27" s="14" t="s">
        <v>4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>
        <v>5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50">
        <f t="shared" si="3"/>
        <v>5</v>
      </c>
      <c r="AN27" s="142"/>
      <c r="AO27" s="142"/>
      <c r="AP27" s="142">
        <f t="shared" si="4"/>
        <v>1</v>
      </c>
      <c r="AQ27" s="143">
        <f t="shared" si="5"/>
        <v>5</v>
      </c>
    </row>
    <row r="28" spans="1:43" s="12" customFormat="1" ht="12.95" hidden="1" customHeight="1" thickBot="1" x14ac:dyDescent="0.25">
      <c r="A28" s="48" t="s">
        <v>62</v>
      </c>
      <c r="B28" s="35"/>
      <c r="C28" s="35" t="s">
        <v>78</v>
      </c>
      <c r="D28" s="35" t="s">
        <v>4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50">
        <f t="shared" ref="AL28:AL33" si="6">SUM(E28:AI28)</f>
        <v>0</v>
      </c>
      <c r="AN28" s="142"/>
      <c r="AO28" s="142"/>
      <c r="AP28" s="142">
        <f t="shared" ref="AP28:AP33" si="7">COUNT(E28:AK28)</f>
        <v>0</v>
      </c>
      <c r="AQ28" s="143">
        <f t="shared" ref="AQ28:AQ33" si="8">IF(AP28=0,0,IF(AP28=1,AVERAGE(LARGE(E28:AK28,1)),IF(AP28=2,AVERAGE(LARGE(E28:AK28,1),LARGE(E28:AK28,2)),IF(AP28=3,AVERAGE(LARGE(E28:AK28,1),LARGE(E28:AK28,2),LARGE(E28:AK28,3)),IF(AP28=4,AVERAGE(LARGE(E28:AK28,1),LARGE(E28:AK28,2),LARGE(E28:AK28,3),LARGE(E28:AK28,4)),IF(AP28=5,AVERAGE(LARGE(E28:AK28,1),LARGE(E28:AK28,2),LARGE(E28:AK28,3),LARGE(E28:AK28,4),LARGE(E28:AK28,5)),IF(AP28=6,AVERAGE(LARGE(E28:AK28,1),LARGE(E28:AK28,2),LARGE(E28:AK28,3),LARGE(E28:AK28,4),LARGE(E28:AK28,5),LARGE(E28:AK28,6)),IF(AP28=7,AVERAGE(LARGE(E28:AK28,1),LARGE(E28:AK28,2),LARGE(E28:AK28,3),LARGE(E28:AK28,4),LARGE(E28:AK28,5),LARGE(E28:AK28,6),LARGE(E28:AK28,7)),IF(AP28=8,AVERAGE(LARGE(E28:AK28,1),LARGE(E28:AK28,2),LARGE(E28:AK28,3),LARGE(E28:AK28,4),LARGE(E28:AK28,5),LARGE(E28:AK28,6),LARGE(E28:AK28,7),LARGE(E28:AK28,8)),IF(AP28=9,AVERAGE(LARGE(E28:AK28,1),LARGE(E28:AK28,2),LARGE(E28:AK28,3),LARGE(E28:AK28,4),LARGE(E28:AK28,5),LARGE(E28:AK28,6),LARGE(E28:AK28,7),LARGE(E28:AK28,8),LARGE(E28:AK28,9)),IF(AP28&gt;9,AVERAGE(LARGE(E28:AK28,1),LARGE(E28:AK28,2),LARGE(E28:AK28,3),LARGE(E28:AK28,4),LARGE(E28:AK28,5),LARGE(E28:AK28,6),LARGE(E28:AK28,7),LARGE(E28:AK28,8),LARGE(E28:AK28,9),LARGE(E28:AK28,10)))))))))))))</f>
        <v>0</v>
      </c>
    </row>
    <row r="29" spans="1:43" s="12" customFormat="1" ht="12.95" hidden="1" customHeight="1" x14ac:dyDescent="0.2">
      <c r="A29" s="13" t="s">
        <v>61</v>
      </c>
      <c r="B29" s="14"/>
      <c r="C29" s="59" t="s">
        <v>78</v>
      </c>
      <c r="D29" s="14" t="s">
        <v>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50">
        <f t="shared" si="6"/>
        <v>0</v>
      </c>
      <c r="AN29" s="142"/>
      <c r="AO29" s="142"/>
      <c r="AP29" s="142">
        <f t="shared" si="7"/>
        <v>0</v>
      </c>
      <c r="AQ29" s="143">
        <f t="shared" si="8"/>
        <v>0</v>
      </c>
    </row>
    <row r="30" spans="1:43" s="12" customFormat="1" ht="12.95" hidden="1" customHeight="1" x14ac:dyDescent="0.2">
      <c r="A30" s="48" t="s">
        <v>55</v>
      </c>
      <c r="B30" s="35"/>
      <c r="C30" s="59" t="s">
        <v>76</v>
      </c>
      <c r="D30" s="35" t="s">
        <v>4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50">
        <f t="shared" si="6"/>
        <v>0</v>
      </c>
      <c r="AN30" s="142"/>
      <c r="AO30" s="142"/>
      <c r="AP30" s="142">
        <f t="shared" si="7"/>
        <v>0</v>
      </c>
      <c r="AQ30" s="143">
        <f t="shared" si="8"/>
        <v>0</v>
      </c>
    </row>
    <row r="31" spans="1:43" s="12" customFormat="1" ht="12.95" hidden="1" customHeight="1" x14ac:dyDescent="0.2">
      <c r="A31" s="48" t="s">
        <v>57</v>
      </c>
      <c r="B31" s="35"/>
      <c r="C31" s="14"/>
      <c r="D31" s="35" t="s">
        <v>4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50">
        <f t="shared" si="6"/>
        <v>0</v>
      </c>
      <c r="AN31" s="142"/>
      <c r="AO31" s="142"/>
      <c r="AP31" s="142">
        <f t="shared" si="7"/>
        <v>0</v>
      </c>
      <c r="AQ31" s="143">
        <f t="shared" si="8"/>
        <v>0</v>
      </c>
    </row>
    <row r="32" spans="1:43" s="12" customFormat="1" ht="12.95" hidden="1" customHeight="1" x14ac:dyDescent="0.2">
      <c r="A32" s="13" t="s">
        <v>53</v>
      </c>
      <c r="B32" s="14"/>
      <c r="C32" s="14" t="s">
        <v>77</v>
      </c>
      <c r="D32" s="14" t="s">
        <v>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50">
        <f t="shared" si="6"/>
        <v>0</v>
      </c>
      <c r="AN32" s="142"/>
      <c r="AO32" s="142"/>
      <c r="AP32" s="142">
        <f t="shared" si="7"/>
        <v>0</v>
      </c>
      <c r="AQ32" s="143">
        <f t="shared" si="8"/>
        <v>0</v>
      </c>
    </row>
    <row r="33" spans="1:43" s="12" customFormat="1" ht="12.95" hidden="1" customHeight="1" thickBot="1" x14ac:dyDescent="0.25">
      <c r="A33" s="15" t="s">
        <v>91</v>
      </c>
      <c r="B33" s="16"/>
      <c r="C33" s="61"/>
      <c r="D33" s="16" t="s">
        <v>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8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51">
        <f t="shared" si="6"/>
        <v>0</v>
      </c>
      <c r="AN33" s="142"/>
      <c r="AO33" s="142"/>
      <c r="AP33" s="142">
        <f t="shared" si="7"/>
        <v>0</v>
      </c>
      <c r="AQ33" s="143">
        <f t="shared" si="8"/>
        <v>0</v>
      </c>
    </row>
    <row r="34" spans="1:43" s="12" customFormat="1" ht="12.95" customHeight="1" x14ac:dyDescent="0.2">
      <c r="A34" s="21" t="s">
        <v>51</v>
      </c>
      <c r="B34" s="22"/>
      <c r="C34" s="22" t="s">
        <v>88</v>
      </c>
      <c r="D34" s="22" t="s">
        <v>6</v>
      </c>
      <c r="E34" s="11">
        <v>8</v>
      </c>
      <c r="F34" s="11">
        <v>14</v>
      </c>
      <c r="G34" s="11">
        <v>15</v>
      </c>
      <c r="H34" s="11">
        <v>15</v>
      </c>
      <c r="I34" s="11">
        <v>15</v>
      </c>
      <c r="J34" s="11">
        <v>15</v>
      </c>
      <c r="K34" s="11"/>
      <c r="L34" s="11">
        <v>14</v>
      </c>
      <c r="M34" s="11"/>
      <c r="N34" s="11"/>
      <c r="O34" s="11">
        <v>15</v>
      </c>
      <c r="P34" s="11"/>
      <c r="Q34" s="11">
        <v>15</v>
      </c>
      <c r="R34" s="11">
        <v>15</v>
      </c>
      <c r="S34" s="11">
        <v>15</v>
      </c>
      <c r="T34" s="14"/>
      <c r="U34" s="11">
        <v>15</v>
      </c>
      <c r="V34" s="11">
        <v>15</v>
      </c>
      <c r="W34" s="11"/>
      <c r="X34" s="168"/>
      <c r="Y34" s="168"/>
      <c r="Z34" s="11">
        <v>14</v>
      </c>
      <c r="AA34" s="11"/>
      <c r="AB34" s="168">
        <v>15</v>
      </c>
      <c r="AC34" s="11"/>
      <c r="AD34" s="11"/>
      <c r="AE34" s="11">
        <v>15</v>
      </c>
      <c r="AF34" s="11">
        <v>15</v>
      </c>
      <c r="AG34" s="11"/>
      <c r="AH34" s="11"/>
      <c r="AI34" s="11"/>
      <c r="AJ34" s="11"/>
      <c r="AK34" s="11"/>
      <c r="AL34" s="49">
        <f>SUM(E34:AK34)-E34-F34-L34-Z34-AB34-G34-AF34</f>
        <v>150</v>
      </c>
      <c r="AM34" s="1"/>
      <c r="AN34" s="142" t="str">
        <f t="shared" ref="AN34:AN46" si="9">CONCATENATE(TRUNC(AO34),"m ",FIXED(((AO34)-TRUNC(AO34))*60,0),"s")</f>
        <v>37m 23s</v>
      </c>
      <c r="AO34" s="142">
        <v>37.39</v>
      </c>
      <c r="AP34" s="142">
        <f t="shared" ref="AP34:AP46" si="10">COUNT(E34:AK34)</f>
        <v>17</v>
      </c>
      <c r="AQ34" s="143">
        <f t="shared" ref="AQ34:AQ46" si="11">IF(AP34=0,0,IF(AP34=1,AVERAGE(LARGE(E34:AK34,1)),IF(AP34=2,AVERAGE(LARGE(E34:AK34,1),LARGE(E34:AK34,2)),IF(AP34=3,AVERAGE(LARGE(E34:AK34,1),LARGE(E34:AK34,2),LARGE(E34:AK34,3)),IF(AP34=4,AVERAGE(LARGE(E34:AK34,1),LARGE(E34:AK34,2),LARGE(E34:AK34,3),LARGE(E34:AK34,4)),IF(AP34=5,AVERAGE(LARGE(E34:AK34,1),LARGE(E34:AK34,2),LARGE(E34:AK34,3),LARGE(E34:AK34,4),LARGE(E34:AK34,5)),IF(AP34=6,AVERAGE(LARGE(E34:AK34,1),LARGE(E34:AK34,2),LARGE(E34:AK34,3),LARGE(E34:AK34,4),LARGE(E34:AK34,5),LARGE(E34:AK34,6)),IF(AP34=7,AVERAGE(LARGE(E34:AK34,1),LARGE(E34:AK34,2),LARGE(E34:AK34,3),LARGE(E34:AK34,4),LARGE(E34:AK34,5),LARGE(E34:AK34,6),LARGE(E34:AK34,7)),IF(AP34=8,AVERAGE(LARGE(E34:AK34,1),LARGE(E34:AK34,2),LARGE(E34:AK34,3),LARGE(E34:AK34,4),LARGE(E34:AK34,5),LARGE(E34:AK34,6),LARGE(E34:AK34,7),LARGE(E34:AK34,8)),IF(AP34=9,AVERAGE(LARGE(E34:AK34,1),LARGE(E34:AK34,2),LARGE(E34:AK34,3),LARGE(E34:AK34,4),LARGE(E34:AK34,5),LARGE(E34:AK34,6),LARGE(E34:AK34,7),LARGE(E34:AK34,8),LARGE(E34:AK34,9)),IF(AP34&gt;9,AVERAGE(LARGE(E34:AK34,1),LARGE(E34:AK34,2),LARGE(E34:AK34,3),LARGE(E34:AK34,4),LARGE(E34:AK34,5),LARGE(E34:AK34,6),LARGE(E34:AK34,7),LARGE(E34:AK34,8),LARGE(E34:AK34,9),LARGE(E34:AK34,10)))))))))))))</f>
        <v>15</v>
      </c>
    </row>
    <row r="35" spans="1:43" s="12" customFormat="1" ht="12.95" customHeight="1" x14ac:dyDescent="0.2">
      <c r="A35" s="17" t="s">
        <v>109</v>
      </c>
      <c r="B35" s="3"/>
      <c r="C35" s="3"/>
      <c r="D35" s="34" t="s">
        <v>6</v>
      </c>
      <c r="E35" s="14">
        <v>12</v>
      </c>
      <c r="F35" s="14">
        <v>8</v>
      </c>
      <c r="G35" s="14">
        <v>11</v>
      </c>
      <c r="H35" s="14">
        <v>14</v>
      </c>
      <c r="I35" s="14">
        <v>10</v>
      </c>
      <c r="J35" s="14">
        <v>12</v>
      </c>
      <c r="K35" s="14"/>
      <c r="L35" s="14">
        <v>10</v>
      </c>
      <c r="M35" s="14">
        <v>13</v>
      </c>
      <c r="N35" s="14">
        <v>12</v>
      </c>
      <c r="O35" s="14">
        <v>11</v>
      </c>
      <c r="P35" s="14"/>
      <c r="Q35" s="14">
        <v>13</v>
      </c>
      <c r="R35" s="14">
        <v>13</v>
      </c>
      <c r="S35" s="14">
        <v>14</v>
      </c>
      <c r="T35" s="14"/>
      <c r="U35" s="14">
        <v>9</v>
      </c>
      <c r="V35" s="14">
        <v>13</v>
      </c>
      <c r="W35" s="14">
        <v>13</v>
      </c>
      <c r="X35" s="14">
        <v>15</v>
      </c>
      <c r="Y35" s="14">
        <v>15</v>
      </c>
      <c r="Z35" s="14">
        <v>11</v>
      </c>
      <c r="AA35" s="14">
        <v>15</v>
      </c>
      <c r="AB35" s="14">
        <v>11</v>
      </c>
      <c r="AC35" s="14">
        <v>15</v>
      </c>
      <c r="AD35" s="14">
        <v>13</v>
      </c>
      <c r="AE35" s="14">
        <v>12</v>
      </c>
      <c r="AF35" s="14">
        <v>14</v>
      </c>
      <c r="AG35" s="14">
        <v>15</v>
      </c>
      <c r="AH35" s="14"/>
      <c r="AI35" s="14"/>
      <c r="AJ35" s="14"/>
      <c r="AK35" s="14"/>
      <c r="AL35" s="55">
        <f>SUM(E35:AK35)-F35-I35-L35-U35-O35-Z35-AB35-N35-J35-V35-G35-Q35-W35-AE35-R35-AD35</f>
        <v>142</v>
      </c>
      <c r="AM35" s="1"/>
      <c r="AN35" s="142" t="str">
        <f t="shared" si="9"/>
        <v>34m 26s</v>
      </c>
      <c r="AO35" s="142">
        <v>34.43</v>
      </c>
      <c r="AP35" s="142">
        <f t="shared" si="10"/>
        <v>26</v>
      </c>
      <c r="AQ35" s="143">
        <f t="shared" si="11"/>
        <v>14.3</v>
      </c>
    </row>
    <row r="36" spans="1:43" s="12" customFormat="1" ht="12.95" customHeight="1" x14ac:dyDescent="0.2">
      <c r="A36" s="13" t="s">
        <v>31</v>
      </c>
      <c r="B36" s="14"/>
      <c r="C36" s="14" t="s">
        <v>86</v>
      </c>
      <c r="D36" s="34" t="s">
        <v>6</v>
      </c>
      <c r="E36" s="14">
        <v>11</v>
      </c>
      <c r="F36" s="14">
        <v>9</v>
      </c>
      <c r="G36" s="14">
        <v>12</v>
      </c>
      <c r="H36" s="14">
        <v>11</v>
      </c>
      <c r="I36" s="14">
        <v>13</v>
      </c>
      <c r="J36" s="14">
        <v>13</v>
      </c>
      <c r="K36" s="14"/>
      <c r="L36" s="14">
        <v>12</v>
      </c>
      <c r="M36" s="14">
        <v>15</v>
      </c>
      <c r="N36" s="14"/>
      <c r="O36" s="14"/>
      <c r="P36" s="14"/>
      <c r="Q36" s="14"/>
      <c r="R36" s="14"/>
      <c r="S36" s="14"/>
      <c r="T36" s="3"/>
      <c r="U36" s="14"/>
      <c r="V36" s="14"/>
      <c r="W36" s="14"/>
      <c r="X36" s="71"/>
      <c r="Y36" s="71"/>
      <c r="Z36" s="14">
        <v>9</v>
      </c>
      <c r="AA36" s="14"/>
      <c r="AB36" s="71">
        <v>13</v>
      </c>
      <c r="AC36" s="14"/>
      <c r="AD36" s="14">
        <v>12</v>
      </c>
      <c r="AE36" s="14">
        <v>13</v>
      </c>
      <c r="AF36" s="14"/>
      <c r="AG36" s="14"/>
      <c r="AH36" s="14"/>
      <c r="AI36" s="14"/>
      <c r="AJ36" s="14"/>
      <c r="AK36" s="14"/>
      <c r="AL36" s="55">
        <f>SUM(E36:AK36)-F36-Z36</f>
        <v>125</v>
      </c>
      <c r="AM36" s="18"/>
      <c r="AN36" s="142" t="str">
        <f t="shared" si="9"/>
        <v>36m 0s</v>
      </c>
      <c r="AO36" s="142">
        <v>36</v>
      </c>
      <c r="AP36" s="142">
        <f t="shared" si="10"/>
        <v>12</v>
      </c>
      <c r="AQ36" s="143">
        <f t="shared" si="11"/>
        <v>12.5</v>
      </c>
    </row>
    <row r="37" spans="1:43" s="1" customFormat="1" ht="12.95" customHeight="1" x14ac:dyDescent="0.2">
      <c r="A37" s="13" t="s">
        <v>30</v>
      </c>
      <c r="B37" s="14"/>
      <c r="C37" s="14" t="s">
        <v>85</v>
      </c>
      <c r="D37" s="34" t="s">
        <v>6</v>
      </c>
      <c r="E37" s="14">
        <v>15</v>
      </c>
      <c r="F37" s="14">
        <v>13</v>
      </c>
      <c r="G37" s="14"/>
      <c r="H37" s="14"/>
      <c r="I37" s="14">
        <v>14</v>
      </c>
      <c r="J37" s="14">
        <v>14</v>
      </c>
      <c r="K37" s="14"/>
      <c r="L37" s="14">
        <v>15</v>
      </c>
      <c r="M37" s="14"/>
      <c r="N37" s="14"/>
      <c r="O37" s="14">
        <v>14</v>
      </c>
      <c r="P37" s="14"/>
      <c r="Q37" s="14"/>
      <c r="R37" s="14"/>
      <c r="S37" s="14"/>
      <c r="T37" s="29"/>
      <c r="U37" s="14"/>
      <c r="V37" s="14"/>
      <c r="W37" s="14"/>
      <c r="X37" s="71"/>
      <c r="Y37" s="71"/>
      <c r="Z37" s="14">
        <v>12</v>
      </c>
      <c r="AA37" s="14"/>
      <c r="AB37" s="71">
        <v>14</v>
      </c>
      <c r="AC37" s="14"/>
      <c r="AD37" s="14"/>
      <c r="AE37" s="14">
        <v>14</v>
      </c>
      <c r="AF37" s="14"/>
      <c r="AG37" s="14"/>
      <c r="AH37" s="14"/>
      <c r="AI37" s="14"/>
      <c r="AJ37" s="14"/>
      <c r="AK37" s="14"/>
      <c r="AL37" s="55">
        <f>SUM(E37:AK37)</f>
        <v>125</v>
      </c>
      <c r="AM37" s="12"/>
      <c r="AN37" s="142" t="str">
        <f t="shared" si="9"/>
        <v>32m 12s</v>
      </c>
      <c r="AO37" s="142">
        <v>32.200000000000003</v>
      </c>
      <c r="AP37" s="142">
        <f t="shared" si="10"/>
        <v>9</v>
      </c>
      <c r="AQ37" s="143">
        <f t="shared" si="11"/>
        <v>13.888888888888889</v>
      </c>
    </row>
    <row r="38" spans="1:43" s="18" customFormat="1" ht="12.95" customHeight="1" x14ac:dyDescent="0.2">
      <c r="A38" s="17" t="s">
        <v>74</v>
      </c>
      <c r="B38" s="3"/>
      <c r="C38" s="3" t="s">
        <v>84</v>
      </c>
      <c r="D38" s="34" t="s">
        <v>6</v>
      </c>
      <c r="E38" s="14">
        <v>14</v>
      </c>
      <c r="F38" s="14">
        <v>12</v>
      </c>
      <c r="G38" s="14"/>
      <c r="H38" s="14">
        <v>13</v>
      </c>
      <c r="I38" s="14"/>
      <c r="J38" s="14">
        <v>11</v>
      </c>
      <c r="K38" s="14"/>
      <c r="L38" s="14">
        <v>9</v>
      </c>
      <c r="M38" s="14"/>
      <c r="N38" s="14"/>
      <c r="O38" s="14"/>
      <c r="P38" s="14"/>
      <c r="Q38" s="14"/>
      <c r="R38" s="14"/>
      <c r="S38" s="14"/>
      <c r="T38" s="29"/>
      <c r="U38" s="14">
        <v>12</v>
      </c>
      <c r="V38" s="14"/>
      <c r="W38" s="14"/>
      <c r="X38" s="71">
        <v>14</v>
      </c>
      <c r="Y38" s="71"/>
      <c r="Z38" s="14">
        <v>10</v>
      </c>
      <c r="AA38" s="14"/>
      <c r="AB38" s="71">
        <v>12</v>
      </c>
      <c r="AC38" s="14"/>
      <c r="AD38" s="14">
        <v>15</v>
      </c>
      <c r="AE38" s="14">
        <v>11</v>
      </c>
      <c r="AF38" s="14"/>
      <c r="AG38" s="14"/>
      <c r="AH38" s="14"/>
      <c r="AI38" s="14"/>
      <c r="AJ38" s="14"/>
      <c r="AK38" s="14"/>
      <c r="AL38" s="55">
        <f>SUM(E38:AK38)-L38</f>
        <v>124</v>
      </c>
      <c r="AM38" s="1"/>
      <c r="AN38" s="142" t="str">
        <f t="shared" si="9"/>
        <v>33m 59s</v>
      </c>
      <c r="AO38" s="142">
        <v>33.979999999999997</v>
      </c>
      <c r="AP38" s="142">
        <f t="shared" si="10"/>
        <v>11</v>
      </c>
      <c r="AQ38" s="143">
        <f t="shared" si="11"/>
        <v>12.4</v>
      </c>
    </row>
    <row r="39" spans="1:43" s="18" customFormat="1" ht="12.95" customHeight="1" x14ac:dyDescent="0.2">
      <c r="A39" s="17" t="s">
        <v>42</v>
      </c>
      <c r="B39" s="3"/>
      <c r="C39" s="3" t="s">
        <v>84</v>
      </c>
      <c r="D39" s="34" t="s">
        <v>6</v>
      </c>
      <c r="E39" s="14">
        <v>13</v>
      </c>
      <c r="F39" s="14">
        <v>10</v>
      </c>
      <c r="G39" s="14"/>
      <c r="H39" s="14"/>
      <c r="I39" s="14">
        <v>6</v>
      </c>
      <c r="J39" s="14">
        <v>9</v>
      </c>
      <c r="K39" s="14"/>
      <c r="L39" s="14"/>
      <c r="M39" s="14">
        <v>14</v>
      </c>
      <c r="N39" s="14"/>
      <c r="O39" s="14">
        <v>12</v>
      </c>
      <c r="P39" s="14">
        <v>15</v>
      </c>
      <c r="Q39" s="14">
        <v>14</v>
      </c>
      <c r="R39" s="14">
        <v>14</v>
      </c>
      <c r="S39" s="14"/>
      <c r="T39" s="14"/>
      <c r="U39" s="14"/>
      <c r="V39" s="14"/>
      <c r="W39" s="14"/>
      <c r="X39" s="71"/>
      <c r="Y39" s="71"/>
      <c r="Z39" s="14">
        <v>8</v>
      </c>
      <c r="AA39" s="14"/>
      <c r="AB39" s="71">
        <v>9</v>
      </c>
      <c r="AC39" s="14"/>
      <c r="AD39" s="14">
        <v>11</v>
      </c>
      <c r="AE39" s="14">
        <v>10</v>
      </c>
      <c r="AF39" s="14"/>
      <c r="AG39" s="14"/>
      <c r="AH39" s="14"/>
      <c r="AI39" s="14"/>
      <c r="AJ39" s="14"/>
      <c r="AK39" s="14"/>
      <c r="AL39" s="55">
        <f>SUM(E39:AK39)-I39-Z39-J39</f>
        <v>122</v>
      </c>
      <c r="AM39" s="12"/>
      <c r="AN39" s="142" t="str">
        <f t="shared" si="9"/>
        <v>34m 8s</v>
      </c>
      <c r="AO39" s="142">
        <v>34.130000000000003</v>
      </c>
      <c r="AP39" s="142">
        <f t="shared" si="10"/>
        <v>13</v>
      </c>
      <c r="AQ39" s="143">
        <f t="shared" si="11"/>
        <v>12.2</v>
      </c>
    </row>
    <row r="40" spans="1:43" s="18" customFormat="1" ht="12.95" customHeight="1" x14ac:dyDescent="0.2">
      <c r="A40" s="17" t="s">
        <v>37</v>
      </c>
      <c r="B40" s="3"/>
      <c r="C40" s="3" t="s">
        <v>90</v>
      </c>
      <c r="D40" s="34" t="s">
        <v>6</v>
      </c>
      <c r="E40" s="14"/>
      <c r="F40" s="14"/>
      <c r="G40" s="14"/>
      <c r="H40" s="14"/>
      <c r="I40" s="14"/>
      <c r="J40" s="14"/>
      <c r="K40" s="14"/>
      <c r="L40" s="14">
        <v>8</v>
      </c>
      <c r="M40" s="14"/>
      <c r="N40" s="14">
        <v>14</v>
      </c>
      <c r="O40" s="14">
        <v>13</v>
      </c>
      <c r="P40" s="14"/>
      <c r="Q40" s="14"/>
      <c r="R40" s="14">
        <v>12</v>
      </c>
      <c r="S40" s="14"/>
      <c r="T40" s="29"/>
      <c r="U40" s="14">
        <v>14</v>
      </c>
      <c r="V40" s="14"/>
      <c r="W40" s="14">
        <v>14</v>
      </c>
      <c r="X40" s="71"/>
      <c r="Y40" s="71"/>
      <c r="Z40" s="14">
        <v>15</v>
      </c>
      <c r="AA40" s="14">
        <v>14</v>
      </c>
      <c r="AB40" s="71"/>
      <c r="AC40" s="14"/>
      <c r="AD40" s="14">
        <v>14</v>
      </c>
      <c r="AE40" s="14"/>
      <c r="AF40" s="14"/>
      <c r="AG40" s="14"/>
      <c r="AH40" s="14"/>
      <c r="AI40" s="14"/>
      <c r="AJ40" s="14"/>
      <c r="AK40" s="14"/>
      <c r="AL40" s="55">
        <f t="shared" ref="AL40:AL61" si="12">SUM(E40:AK40)</f>
        <v>118</v>
      </c>
      <c r="AM40" s="1"/>
      <c r="AN40" s="142" t="str">
        <f t="shared" si="9"/>
        <v>0m 0s</v>
      </c>
      <c r="AO40" s="147"/>
      <c r="AP40" s="142">
        <f t="shared" si="10"/>
        <v>9</v>
      </c>
      <c r="AQ40" s="143">
        <f t="shared" si="11"/>
        <v>13.111111111111111</v>
      </c>
    </row>
    <row r="41" spans="1:43" s="18" customFormat="1" ht="12.95" customHeight="1" x14ac:dyDescent="0.2">
      <c r="A41" s="17" t="s">
        <v>56</v>
      </c>
      <c r="B41" s="3" t="s">
        <v>58</v>
      </c>
      <c r="C41" s="3"/>
      <c r="D41" s="34" t="s">
        <v>6</v>
      </c>
      <c r="E41" s="14">
        <v>9</v>
      </c>
      <c r="F41" s="14">
        <v>11</v>
      </c>
      <c r="G41" s="14">
        <v>14</v>
      </c>
      <c r="H41" s="14"/>
      <c r="I41" s="14">
        <v>11</v>
      </c>
      <c r="J41" s="14">
        <v>8</v>
      </c>
      <c r="K41" s="14"/>
      <c r="L41" s="14"/>
      <c r="M41" s="14"/>
      <c r="N41" s="14"/>
      <c r="O41" s="14"/>
      <c r="P41" s="14"/>
      <c r="Q41" s="14"/>
      <c r="R41" s="14"/>
      <c r="S41" s="14"/>
      <c r="T41" s="29"/>
      <c r="U41" s="14">
        <v>10</v>
      </c>
      <c r="V41" s="14"/>
      <c r="W41" s="14"/>
      <c r="X41" s="71"/>
      <c r="Y41" s="71"/>
      <c r="Z41" s="14">
        <v>6</v>
      </c>
      <c r="AA41" s="14"/>
      <c r="AB41" s="71"/>
      <c r="AC41" s="14"/>
      <c r="AD41" s="14"/>
      <c r="AE41" s="14"/>
      <c r="AF41" s="14"/>
      <c r="AG41" s="14"/>
      <c r="AH41" s="14"/>
      <c r="AI41" s="14"/>
      <c r="AJ41" s="14"/>
      <c r="AK41" s="14"/>
      <c r="AL41" s="55">
        <f t="shared" si="12"/>
        <v>69</v>
      </c>
      <c r="AM41" s="12"/>
      <c r="AN41" s="142" t="str">
        <f t="shared" si="9"/>
        <v>36m 49s</v>
      </c>
      <c r="AO41" s="142">
        <v>36.82</v>
      </c>
      <c r="AP41" s="142">
        <f t="shared" si="10"/>
        <v>7</v>
      </c>
      <c r="AQ41" s="143">
        <f t="shared" si="11"/>
        <v>9.8571428571428577</v>
      </c>
    </row>
    <row r="42" spans="1:43" s="18" customFormat="1" ht="12.95" customHeight="1" x14ac:dyDescent="0.2">
      <c r="A42" s="17" t="s">
        <v>39</v>
      </c>
      <c r="B42" s="3"/>
      <c r="C42" s="3" t="s">
        <v>85</v>
      </c>
      <c r="D42" s="3" t="s">
        <v>6</v>
      </c>
      <c r="E42" s="14">
        <v>10</v>
      </c>
      <c r="F42" s="14">
        <v>6</v>
      </c>
      <c r="G42" s="14"/>
      <c r="H42" s="14"/>
      <c r="I42" s="14">
        <v>12</v>
      </c>
      <c r="J42" s="14">
        <v>10</v>
      </c>
      <c r="K42" s="14"/>
      <c r="L42" s="14"/>
      <c r="M42" s="14"/>
      <c r="N42" s="14"/>
      <c r="O42" s="14">
        <v>9</v>
      </c>
      <c r="P42" s="14"/>
      <c r="Q42" s="14"/>
      <c r="R42" s="14"/>
      <c r="S42" s="14"/>
      <c r="T42" s="29"/>
      <c r="U42" s="14"/>
      <c r="V42" s="14"/>
      <c r="W42" s="14"/>
      <c r="X42" s="71"/>
      <c r="Y42" s="71"/>
      <c r="Z42" s="14"/>
      <c r="AA42" s="14"/>
      <c r="AB42" s="71"/>
      <c r="AC42" s="14"/>
      <c r="AD42" s="14"/>
      <c r="AE42" s="14">
        <v>8</v>
      </c>
      <c r="AF42" s="14"/>
      <c r="AG42" s="14"/>
      <c r="AH42" s="14"/>
      <c r="AI42" s="14"/>
      <c r="AJ42" s="14"/>
      <c r="AK42" s="14"/>
      <c r="AL42" s="55">
        <f t="shared" si="12"/>
        <v>55</v>
      </c>
      <c r="AM42" s="1"/>
      <c r="AN42" s="142" t="str">
        <f t="shared" si="9"/>
        <v>36m 47s</v>
      </c>
      <c r="AO42" s="142">
        <v>36.78</v>
      </c>
      <c r="AP42" s="142">
        <f t="shared" si="10"/>
        <v>6</v>
      </c>
      <c r="AQ42" s="143">
        <f t="shared" si="11"/>
        <v>9.1666666666666661</v>
      </c>
    </row>
    <row r="43" spans="1:43" s="1" customFormat="1" ht="12.95" customHeight="1" x14ac:dyDescent="0.2">
      <c r="A43" s="17" t="s">
        <v>35</v>
      </c>
      <c r="B43" s="3" t="s">
        <v>58</v>
      </c>
      <c r="C43" s="3" t="s">
        <v>85</v>
      </c>
      <c r="D43" s="3" t="s">
        <v>6</v>
      </c>
      <c r="E43" s="14"/>
      <c r="F43" s="14">
        <v>7</v>
      </c>
      <c r="G43" s="14"/>
      <c r="H43" s="14"/>
      <c r="I43" s="14">
        <v>9</v>
      </c>
      <c r="J43" s="14"/>
      <c r="K43" s="14"/>
      <c r="L43" s="14">
        <v>7</v>
      </c>
      <c r="M43" s="14"/>
      <c r="N43" s="14"/>
      <c r="O43" s="14">
        <v>10</v>
      </c>
      <c r="P43" s="14"/>
      <c r="Q43" s="14"/>
      <c r="R43" s="14"/>
      <c r="S43" s="14"/>
      <c r="T43" s="3"/>
      <c r="U43" s="14">
        <v>8</v>
      </c>
      <c r="V43" s="14"/>
      <c r="W43" s="14"/>
      <c r="X43" s="71"/>
      <c r="Y43" s="71"/>
      <c r="Z43" s="14">
        <v>13</v>
      </c>
      <c r="AA43" s="14"/>
      <c r="AB43" s="71"/>
      <c r="AC43" s="14"/>
      <c r="AD43" s="14"/>
      <c r="AE43" s="14"/>
      <c r="AF43" s="14"/>
      <c r="AG43" s="14"/>
      <c r="AH43" s="14"/>
      <c r="AI43" s="14"/>
      <c r="AJ43" s="14"/>
      <c r="AK43" s="14"/>
      <c r="AL43" s="55">
        <f t="shared" si="12"/>
        <v>54</v>
      </c>
      <c r="AM43" s="18"/>
      <c r="AN43" s="142" t="str">
        <f t="shared" si="9"/>
        <v>32m 40s</v>
      </c>
      <c r="AO43" s="142">
        <v>32.67</v>
      </c>
      <c r="AP43" s="142">
        <f t="shared" si="10"/>
        <v>6</v>
      </c>
      <c r="AQ43" s="143">
        <f t="shared" si="11"/>
        <v>9</v>
      </c>
    </row>
    <row r="44" spans="1:43" s="1" customFormat="1" ht="12.95" customHeight="1" x14ac:dyDescent="0.2">
      <c r="A44" s="17" t="s">
        <v>32</v>
      </c>
      <c r="B44" s="3" t="s">
        <v>52</v>
      </c>
      <c r="C44" s="3" t="s">
        <v>90</v>
      </c>
      <c r="D44" s="3" t="s">
        <v>6</v>
      </c>
      <c r="E44" s="14"/>
      <c r="F44" s="14"/>
      <c r="G44" s="14">
        <v>13</v>
      </c>
      <c r="H44" s="14">
        <v>12</v>
      </c>
      <c r="I44" s="14"/>
      <c r="J44" s="14"/>
      <c r="K44" s="14">
        <v>15</v>
      </c>
      <c r="L44" s="14"/>
      <c r="M44" s="14"/>
      <c r="N44" s="14"/>
      <c r="O44" s="14"/>
      <c r="P44" s="14"/>
      <c r="Q44" s="14"/>
      <c r="R44" s="14"/>
      <c r="S44" s="14"/>
      <c r="T44" s="3"/>
      <c r="U44" s="14"/>
      <c r="V44" s="14"/>
      <c r="W44" s="14"/>
      <c r="X44" s="71"/>
      <c r="Y44" s="71"/>
      <c r="Z44" s="14">
        <v>5</v>
      </c>
      <c r="AA44" s="14"/>
      <c r="AB44" s="71"/>
      <c r="AC44" s="14"/>
      <c r="AD44" s="14">
        <v>9</v>
      </c>
      <c r="AE44" s="14"/>
      <c r="AF44" s="14"/>
      <c r="AG44" s="14"/>
      <c r="AH44" s="14"/>
      <c r="AI44" s="14"/>
      <c r="AJ44" s="14"/>
      <c r="AK44" s="14"/>
      <c r="AL44" s="55">
        <f t="shared" si="12"/>
        <v>54</v>
      </c>
      <c r="AM44" s="18"/>
      <c r="AN44" s="142" t="str">
        <f t="shared" si="9"/>
        <v>40m 35s</v>
      </c>
      <c r="AO44" s="142">
        <v>40.58</v>
      </c>
      <c r="AP44" s="142">
        <f t="shared" si="10"/>
        <v>5</v>
      </c>
      <c r="AQ44" s="143">
        <f t="shared" si="11"/>
        <v>10.8</v>
      </c>
    </row>
    <row r="45" spans="1:43" s="1" customFormat="1" ht="12.95" customHeight="1" x14ac:dyDescent="0.2">
      <c r="A45" s="17" t="s">
        <v>36</v>
      </c>
      <c r="B45" s="3"/>
      <c r="C45" s="3" t="s">
        <v>86</v>
      </c>
      <c r="D45" s="3" t="s">
        <v>6</v>
      </c>
      <c r="E45" s="14"/>
      <c r="F45" s="14"/>
      <c r="G45" s="14"/>
      <c r="H45" s="14"/>
      <c r="I45" s="14"/>
      <c r="J45" s="14"/>
      <c r="K45" s="14"/>
      <c r="L45" s="14">
        <v>13</v>
      </c>
      <c r="M45" s="14"/>
      <c r="N45" s="14">
        <v>13</v>
      </c>
      <c r="O45" s="14"/>
      <c r="P45" s="14"/>
      <c r="Q45" s="14"/>
      <c r="R45" s="14"/>
      <c r="S45" s="14"/>
      <c r="T45" s="3"/>
      <c r="U45" s="14">
        <v>13</v>
      </c>
      <c r="V45" s="14">
        <v>14</v>
      </c>
      <c r="W45" s="14"/>
      <c r="X45" s="71"/>
      <c r="Y45" s="71"/>
      <c r="Z45" s="14"/>
      <c r="AA45" s="14"/>
      <c r="AB45" s="71"/>
      <c r="AC45" s="14"/>
      <c r="AD45" s="14"/>
      <c r="AE45" s="14"/>
      <c r="AF45" s="14"/>
      <c r="AG45" s="14"/>
      <c r="AH45" s="14"/>
      <c r="AI45" s="14"/>
      <c r="AJ45" s="14"/>
      <c r="AK45" s="14"/>
      <c r="AL45" s="55">
        <f t="shared" si="12"/>
        <v>53</v>
      </c>
      <c r="AM45" s="12"/>
      <c r="AN45" s="142" t="str">
        <f t="shared" si="9"/>
        <v>0m 0s</v>
      </c>
      <c r="AO45" s="145"/>
      <c r="AP45" s="142">
        <f t="shared" si="10"/>
        <v>4</v>
      </c>
      <c r="AQ45" s="143">
        <f t="shared" si="11"/>
        <v>13.25</v>
      </c>
    </row>
    <row r="46" spans="1:43" s="1" customFormat="1" ht="12.95" customHeight="1" x14ac:dyDescent="0.2">
      <c r="A46" s="17" t="s">
        <v>92</v>
      </c>
      <c r="B46" s="3"/>
      <c r="C46" s="3"/>
      <c r="D46" s="3" t="s">
        <v>6</v>
      </c>
      <c r="E46" s="14"/>
      <c r="F46" s="14">
        <v>15</v>
      </c>
      <c r="G46" s="14"/>
      <c r="H46" s="14"/>
      <c r="I46" s="14">
        <v>7</v>
      </c>
      <c r="J46" s="14"/>
      <c r="K46" s="14"/>
      <c r="L46" s="14">
        <v>11</v>
      </c>
      <c r="M46" s="14"/>
      <c r="N46" s="14"/>
      <c r="O46" s="14"/>
      <c r="P46" s="14"/>
      <c r="Q46" s="14"/>
      <c r="R46" s="14"/>
      <c r="S46" s="14"/>
      <c r="T46" s="3"/>
      <c r="U46" s="14"/>
      <c r="V46" s="14"/>
      <c r="W46" s="14"/>
      <c r="X46" s="71"/>
      <c r="Y46" s="71"/>
      <c r="Z46" s="14">
        <v>7</v>
      </c>
      <c r="AA46" s="14"/>
      <c r="AB46" s="71">
        <v>10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55">
        <f t="shared" si="12"/>
        <v>50</v>
      </c>
      <c r="AN46" s="142" t="str">
        <f t="shared" si="9"/>
        <v>38m 14s</v>
      </c>
      <c r="AO46" s="142">
        <v>38.24</v>
      </c>
      <c r="AP46" s="142">
        <f t="shared" si="10"/>
        <v>5</v>
      </c>
      <c r="AQ46" s="143">
        <f t="shared" si="11"/>
        <v>10</v>
      </c>
    </row>
    <row r="47" spans="1:43" s="1" customFormat="1" ht="12.95" customHeight="1" x14ac:dyDescent="0.2">
      <c r="A47" s="17" t="s">
        <v>97</v>
      </c>
      <c r="B47" s="3"/>
      <c r="C47" s="3"/>
      <c r="D47" s="3" t="s">
        <v>6</v>
      </c>
      <c r="E47" s="14"/>
      <c r="F47" s="14">
        <v>5</v>
      </c>
      <c r="G47" s="14"/>
      <c r="H47" s="14"/>
      <c r="I47" s="14">
        <v>8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3"/>
      <c r="U47" s="14">
        <v>11</v>
      </c>
      <c r="V47" s="14">
        <v>12</v>
      </c>
      <c r="W47" s="14"/>
      <c r="X47" s="71"/>
      <c r="Y47" s="71"/>
      <c r="Z47" s="14"/>
      <c r="AA47" s="14"/>
      <c r="AB47" s="71"/>
      <c r="AC47" s="14"/>
      <c r="AD47" s="14"/>
      <c r="AE47" s="14"/>
      <c r="AF47" s="14"/>
      <c r="AG47" s="14"/>
      <c r="AH47" s="14"/>
      <c r="AI47" s="14"/>
      <c r="AJ47" s="14"/>
      <c r="AK47" s="14"/>
      <c r="AL47" s="55">
        <f t="shared" ref="AL47:AL54" si="13">SUM(E47:AK47)</f>
        <v>36</v>
      </c>
      <c r="AN47" s="142" t="str">
        <f>CONCATENATE(TRUNC(AO47),"m ",FIXED(((AO47)-TRUNC(AO47))*60,0),"s")</f>
        <v>35m 46s</v>
      </c>
      <c r="AO47" s="142">
        <v>35.76</v>
      </c>
      <c r="AP47" s="142">
        <f>COUNT(E47:AK47)</f>
        <v>4</v>
      </c>
      <c r="AQ47" s="143">
        <f>IF(AP47=0,0,IF(AP47=1,AVERAGE(LARGE(E47:AK47,1)),IF(AP47=2,AVERAGE(LARGE(E47:AK47,1),LARGE(E47:AK47,2)),IF(AP47=3,AVERAGE(LARGE(E47:AK47,1),LARGE(E47:AK47,2),LARGE(E47:AK47,3)),IF(AP47=4,AVERAGE(LARGE(E47:AK47,1),LARGE(E47:AK47,2),LARGE(E47:AK47,3),LARGE(E47:AK47,4)),IF(AP47=5,AVERAGE(LARGE(E47:AK47,1),LARGE(E47:AK47,2),LARGE(E47:AK47,3),LARGE(E47:AK47,4),LARGE(E47:AK47,5)),IF(AP47=6,AVERAGE(LARGE(E47:AK47,1),LARGE(E47:AK47,2),LARGE(E47:AK47,3),LARGE(E47:AK47,4),LARGE(E47:AK47,5),LARGE(E47:AK47,6)),IF(AP47=7,AVERAGE(LARGE(E47:AK47,1),LARGE(E47:AK47,2),LARGE(E47:AK47,3),LARGE(E47:AK47,4),LARGE(E47:AK47,5),LARGE(E47:AK47,6),LARGE(E47:AK47,7)),IF(AP47=8,AVERAGE(LARGE(E47:AK47,1),LARGE(E47:AK47,2),LARGE(E47:AK47,3),LARGE(E47:AK47,4),LARGE(E47:AK47,5),LARGE(E47:AK47,6),LARGE(E47:AK47,7),LARGE(E47:AK47,8)),IF(AP47=9,AVERAGE(LARGE(E47:AK47,1),LARGE(E47:AK47,2),LARGE(E47:AK47,3),LARGE(E47:AK47,4),LARGE(E47:AK47,5),LARGE(E47:AK47,6),LARGE(E47:AK47,7),LARGE(E47:AK47,8),LARGE(E47:AK47,9)),IF(AP47&gt;9,AVERAGE(LARGE(E47:AK47,1),LARGE(E47:AK47,2),LARGE(E47:AK47,3),LARGE(E47:AK47,4),LARGE(E47:AK47,5),LARGE(E47:AK47,6),LARGE(E47:AK47,7),LARGE(E47:AK47,8),LARGE(E47:AK47,9),LARGE(E47:AK47,10)))))))))))))</f>
        <v>9</v>
      </c>
    </row>
    <row r="48" spans="1:43" s="1" customFormat="1" ht="12.95" customHeight="1" x14ac:dyDescent="0.2">
      <c r="A48" s="17" t="s">
        <v>56</v>
      </c>
      <c r="B48" s="3" t="s">
        <v>87</v>
      </c>
      <c r="C48" s="3" t="s">
        <v>84</v>
      </c>
      <c r="D48" s="3" t="s">
        <v>6</v>
      </c>
      <c r="E48" s="14"/>
      <c r="F48" s="14"/>
      <c r="G48" s="14"/>
      <c r="H48" s="14"/>
      <c r="I48" s="14"/>
      <c r="J48" s="14"/>
      <c r="K48" s="14"/>
      <c r="L48" s="14"/>
      <c r="M48" s="14"/>
      <c r="N48" s="14">
        <v>15</v>
      </c>
      <c r="O48" s="14"/>
      <c r="P48" s="14"/>
      <c r="Q48" s="14"/>
      <c r="R48" s="14"/>
      <c r="S48" s="14"/>
      <c r="T48" s="14"/>
      <c r="U48" s="14"/>
      <c r="V48" s="14"/>
      <c r="W48" s="14">
        <v>15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55">
        <f t="shared" si="13"/>
        <v>30</v>
      </c>
      <c r="AN48" s="142" t="str">
        <f>CONCATENATE(TRUNC(AO48),"m ",FIXED(((AO48)-TRUNC(AO48))*60,0),"s")</f>
        <v>0m 0s</v>
      </c>
      <c r="AO48" s="145"/>
      <c r="AP48" s="142">
        <f>COUNT(E48:AK48)</f>
        <v>2</v>
      </c>
      <c r="AQ48" s="143">
        <f>IF(AP48=0,0,IF(AP48=1,AVERAGE(LARGE(E48:AK48,1)),IF(AP48=2,AVERAGE(LARGE(E48:AK48,1),LARGE(E48:AK48,2)),IF(AP48=3,AVERAGE(LARGE(E48:AK48,1),LARGE(E48:AK48,2),LARGE(E48:AK48,3)),IF(AP48=4,AVERAGE(LARGE(E48:AK48,1),LARGE(E48:AK48,2),LARGE(E48:AK48,3),LARGE(E48:AK48,4)),IF(AP48=5,AVERAGE(LARGE(E48:AK48,1),LARGE(E48:AK48,2),LARGE(E48:AK48,3),LARGE(E48:AK48,4),LARGE(E48:AK48,5)),IF(AP48=6,AVERAGE(LARGE(E48:AK48,1),LARGE(E48:AK48,2),LARGE(E48:AK48,3),LARGE(E48:AK48,4),LARGE(E48:AK48,5),LARGE(E48:AK48,6)),IF(AP48=7,AVERAGE(LARGE(E48:AK48,1),LARGE(E48:AK48,2),LARGE(E48:AK48,3),LARGE(E48:AK48,4),LARGE(E48:AK48,5),LARGE(E48:AK48,6),LARGE(E48:AK48,7)),IF(AP48=8,AVERAGE(LARGE(E48:AK48,1),LARGE(E48:AK48,2),LARGE(E48:AK48,3),LARGE(E48:AK48,4),LARGE(E48:AK48,5),LARGE(E48:AK48,6),LARGE(E48:AK48,7),LARGE(E48:AK48,8)),IF(AP48=9,AVERAGE(LARGE(E48:AK48,1),LARGE(E48:AK48,2),LARGE(E48:AK48,3),LARGE(E48:AK48,4),LARGE(E48:AK48,5),LARGE(E48:AK48,6),LARGE(E48:AK48,7),LARGE(E48:AK48,8),LARGE(E48:AK48,9)),IF(AP48&gt;9,AVERAGE(LARGE(E48:AK48,1),LARGE(E48:AK48,2),LARGE(E48:AK48,3),LARGE(E48:AK48,4),LARGE(E48:AK48,5),LARGE(E48:AK48,6),LARGE(E48:AK48,7),LARGE(E48:AK48,8),LARGE(E48:AK48,9),LARGE(E48:AK48,10)))))))))))))</f>
        <v>15</v>
      </c>
    </row>
    <row r="49" spans="1:43" s="1" customFormat="1" ht="12.95" customHeight="1" x14ac:dyDescent="0.2">
      <c r="A49" s="17" t="s">
        <v>137</v>
      </c>
      <c r="B49" s="3"/>
      <c r="C49" s="3"/>
      <c r="D49" s="3" t="s">
        <v>6</v>
      </c>
      <c r="E49" s="173"/>
      <c r="F49" s="174"/>
      <c r="G49" s="173"/>
      <c r="H49" s="173"/>
      <c r="I49" s="173"/>
      <c r="J49" s="3"/>
      <c r="K49" s="173"/>
      <c r="L49" s="3"/>
      <c r="M49" s="29"/>
      <c r="N49" s="14"/>
      <c r="O49" s="14"/>
      <c r="P49" s="14"/>
      <c r="Q49" s="14"/>
      <c r="R49" s="14"/>
      <c r="S49" s="14"/>
      <c r="T49" s="3"/>
      <c r="U49" s="3"/>
      <c r="V49" s="29"/>
      <c r="W49" s="3"/>
      <c r="X49" s="3"/>
      <c r="Y49" s="3"/>
      <c r="Z49" s="14"/>
      <c r="AA49" s="3"/>
      <c r="AB49" s="29"/>
      <c r="AC49" s="3"/>
      <c r="AD49" s="3"/>
      <c r="AE49" s="3">
        <v>9</v>
      </c>
      <c r="AF49" s="173"/>
      <c r="AG49" s="3">
        <v>14</v>
      </c>
      <c r="AH49" s="173"/>
      <c r="AI49" s="173"/>
      <c r="AJ49" s="3"/>
      <c r="AK49" s="29"/>
      <c r="AL49" s="55">
        <f t="shared" si="13"/>
        <v>23</v>
      </c>
      <c r="AN49" s="145"/>
      <c r="AO49" s="145"/>
    </row>
    <row r="50" spans="1:43" s="18" customFormat="1" ht="12.95" hidden="1" customHeight="1" x14ac:dyDescent="0.2">
      <c r="A50" s="17" t="s">
        <v>96</v>
      </c>
      <c r="B50" s="3"/>
      <c r="C50" s="3"/>
      <c r="D50" s="3" t="s">
        <v>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71"/>
      <c r="Y50" s="71"/>
      <c r="Z50" s="14"/>
      <c r="AA50" s="14"/>
      <c r="AB50" s="71"/>
      <c r="AC50" s="14"/>
      <c r="AD50" s="14"/>
      <c r="AE50" s="14"/>
      <c r="AF50" s="14"/>
      <c r="AG50" s="14"/>
      <c r="AH50" s="14"/>
      <c r="AI50" s="14"/>
      <c r="AJ50" s="14"/>
      <c r="AK50" s="14"/>
      <c r="AL50" s="55">
        <f t="shared" si="13"/>
        <v>0</v>
      </c>
      <c r="AM50" s="1"/>
      <c r="AN50" s="145"/>
      <c r="AO50" s="145"/>
      <c r="AP50" s="142">
        <f>COUNT(E50:AK50)</f>
        <v>0</v>
      </c>
      <c r="AQ50" s="143">
        <f>IF(AP50=0,0,IF(AP50=1,AVERAGE(LARGE(E50:AK50,1)),IF(AP50=2,AVERAGE(LARGE(E50:AK50,1),LARGE(E50:AK50,2)),IF(AP50=3,AVERAGE(LARGE(E50:AK50,1),LARGE(E50:AK50,2),LARGE(E50:AK50,3)),IF(AP50=4,AVERAGE(LARGE(E50:AK50,1),LARGE(E50:AK50,2),LARGE(E50:AK50,3),LARGE(E50:AK50,4)),IF(AP50=5,AVERAGE(LARGE(E50:AK50,1),LARGE(E50:AK50,2),LARGE(E50:AK50,3),LARGE(E50:AK50,4),LARGE(E50:AK50,5)),IF(AP50=6,AVERAGE(LARGE(E50:AK50,1),LARGE(E50:AK50,2),LARGE(E50:AK50,3),LARGE(E50:AK50,4),LARGE(E50:AK50,5),LARGE(E50:AK50,6)),IF(AP50=7,AVERAGE(LARGE(E50:AK50,1),LARGE(E50:AK50,2),LARGE(E50:AK50,3),LARGE(E50:AK50,4),LARGE(E50:AK50,5),LARGE(E50:AK50,6),LARGE(E50:AK50,7)),IF(AP50=8,AVERAGE(LARGE(E50:AK50,1),LARGE(E50:AK50,2),LARGE(E50:AK50,3),LARGE(E50:AK50,4),LARGE(E50:AK50,5),LARGE(E50:AK50,6),LARGE(E50:AK50,7),LARGE(E50:AK50,8)),IF(AP50=9,AVERAGE(LARGE(E50:AK50,1),LARGE(E50:AK50,2),LARGE(E50:AK50,3),LARGE(E50:AK50,4),LARGE(E50:AK50,5),LARGE(E50:AK50,6),LARGE(E50:AK50,7),LARGE(E50:AK50,8),LARGE(E50:AK50,9)),IF(AP50&gt;9,AVERAGE(LARGE(E50:AK50,1),LARGE(E50:AK50,2),LARGE(E50:AK50,3),LARGE(E50:AK50,4),LARGE(E50:AK50,5),LARGE(E50:AK50,6),LARGE(E50:AK50,7),LARGE(E50:AK50,8),LARGE(E50:AK50,9),LARGE(E50:AK50,10)))))))))))))</f>
        <v>0</v>
      </c>
    </row>
    <row r="51" spans="1:43" s="18" customFormat="1" ht="12.95" hidden="1" customHeight="1" x14ac:dyDescent="0.2">
      <c r="A51" s="17" t="s">
        <v>33</v>
      </c>
      <c r="B51" s="3"/>
      <c r="C51" s="3" t="s">
        <v>84</v>
      </c>
      <c r="D51" s="3" t="s">
        <v>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55">
        <f t="shared" si="13"/>
        <v>0</v>
      </c>
      <c r="AM51" s="1"/>
      <c r="AN51" s="145"/>
      <c r="AO51" s="145"/>
      <c r="AP51" s="142">
        <f>COUNT(E51:AK51)</f>
        <v>0</v>
      </c>
      <c r="AQ51" s="143">
        <f>IF(AP51=0,0,IF(AP51=1,AVERAGE(LARGE(E51:AK51,1)),IF(AP51=2,AVERAGE(LARGE(E51:AK51,1),LARGE(E51:AK51,2)),IF(AP51=3,AVERAGE(LARGE(E51:AK51,1),LARGE(E51:AK51,2),LARGE(E51:AK51,3)),IF(AP51=4,AVERAGE(LARGE(E51:AK51,1),LARGE(E51:AK51,2),LARGE(E51:AK51,3),LARGE(E51:AK51,4)),IF(AP51=5,AVERAGE(LARGE(E51:AK51,1),LARGE(E51:AK51,2),LARGE(E51:AK51,3),LARGE(E51:AK51,4),LARGE(E51:AK51,5)),IF(AP51=6,AVERAGE(LARGE(E51:AK51,1),LARGE(E51:AK51,2),LARGE(E51:AK51,3),LARGE(E51:AK51,4),LARGE(E51:AK51,5),LARGE(E51:AK51,6)),IF(AP51=7,AVERAGE(LARGE(E51:AK51,1),LARGE(E51:AK51,2),LARGE(E51:AK51,3),LARGE(E51:AK51,4),LARGE(E51:AK51,5),LARGE(E51:AK51,6),LARGE(E51:AK51,7)),IF(AP51=8,AVERAGE(LARGE(E51:AK51,1),LARGE(E51:AK51,2),LARGE(E51:AK51,3),LARGE(E51:AK51,4),LARGE(E51:AK51,5),LARGE(E51:AK51,6),LARGE(E51:AK51,7),LARGE(E51:AK51,8)),IF(AP51=9,AVERAGE(LARGE(E51:AK51,1),LARGE(E51:AK51,2),LARGE(E51:AK51,3),LARGE(E51:AK51,4),LARGE(E51:AK51,5),LARGE(E51:AK51,6),LARGE(E51:AK51,7),LARGE(E51:AK51,8),LARGE(E51:AK51,9)),IF(AP51&gt;9,AVERAGE(LARGE(E51:AK51,1),LARGE(E51:AK51,2),LARGE(E51:AK51,3),LARGE(E51:AK51,4),LARGE(E51:AK51,5),LARGE(E51:AK51,6),LARGE(E51:AK51,7),LARGE(E51:AK51,8),LARGE(E51:AK51,9),LARGE(E51:AK51,10)))))))))))))</f>
        <v>0</v>
      </c>
    </row>
    <row r="52" spans="1:43" s="1" customFormat="1" ht="12.95" hidden="1" customHeight="1" x14ac:dyDescent="0.2">
      <c r="A52" s="17" t="s">
        <v>46</v>
      </c>
      <c r="B52" s="3"/>
      <c r="C52" s="3" t="s">
        <v>89</v>
      </c>
      <c r="D52" s="3" t="s">
        <v>6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71"/>
      <c r="Y52" s="71"/>
      <c r="Z52" s="14"/>
      <c r="AA52" s="14"/>
      <c r="AB52" s="71"/>
      <c r="AC52" s="14"/>
      <c r="AD52" s="14"/>
      <c r="AE52" s="14"/>
      <c r="AF52" s="14"/>
      <c r="AG52" s="14"/>
      <c r="AH52" s="14"/>
      <c r="AI52" s="14"/>
      <c r="AJ52" s="14"/>
      <c r="AK52" s="14"/>
      <c r="AL52" s="55">
        <f t="shared" si="13"/>
        <v>0</v>
      </c>
      <c r="AN52" s="147"/>
      <c r="AO52" s="147"/>
      <c r="AP52" s="142">
        <f>COUNT(E52:AK52)</f>
        <v>0</v>
      </c>
      <c r="AQ52" s="143">
        <f>IF(AP52=0,0,IF(AP52=1,AVERAGE(LARGE(E52:AK52,1)),IF(AP52=2,AVERAGE(LARGE(E52:AK52,1),LARGE(E52:AK52,2)),IF(AP52=3,AVERAGE(LARGE(E52:AK52,1),LARGE(E52:AK52,2),LARGE(E52:AK52,3)),IF(AP52=4,AVERAGE(LARGE(E52:AK52,1),LARGE(E52:AK52,2),LARGE(E52:AK52,3),LARGE(E52:AK52,4)),IF(AP52=5,AVERAGE(LARGE(E52:AK52,1),LARGE(E52:AK52,2),LARGE(E52:AK52,3),LARGE(E52:AK52,4),LARGE(E52:AK52,5)),IF(AP52=6,AVERAGE(LARGE(E52:AK52,1),LARGE(E52:AK52,2),LARGE(E52:AK52,3),LARGE(E52:AK52,4),LARGE(E52:AK52,5),LARGE(E52:AK52,6)),IF(AP52=7,AVERAGE(LARGE(E52:AK52,1),LARGE(E52:AK52,2),LARGE(E52:AK52,3),LARGE(E52:AK52,4),LARGE(E52:AK52,5),LARGE(E52:AK52,6),LARGE(E52:AK52,7)),IF(AP52=8,AVERAGE(LARGE(E52:AK52,1),LARGE(E52:AK52,2),LARGE(E52:AK52,3),LARGE(E52:AK52,4),LARGE(E52:AK52,5),LARGE(E52:AK52,6),LARGE(E52:AK52,7),LARGE(E52:AK52,8)),IF(AP52=9,AVERAGE(LARGE(E52:AK52,1),LARGE(E52:AK52,2),LARGE(E52:AK52,3),LARGE(E52:AK52,4),LARGE(E52:AK52,5),LARGE(E52:AK52,6),LARGE(E52:AK52,7),LARGE(E52:AK52,8),LARGE(E52:AK52,9)),IF(AP52&gt;9,AVERAGE(LARGE(E52:AK52,1),LARGE(E52:AK52,2),LARGE(E52:AK52,3),LARGE(E52:AK52,4),LARGE(E52:AK52,5),LARGE(E52:AK52,6),LARGE(E52:AK52,7),LARGE(E52:AK52,8),LARGE(E52:AK52,9),LARGE(E52:AK52,10)))))))))))))</f>
        <v>0</v>
      </c>
    </row>
    <row r="53" spans="1:43" s="18" customFormat="1" ht="12.95" hidden="1" customHeight="1" x14ac:dyDescent="0.2">
      <c r="A53" s="17" t="s">
        <v>56</v>
      </c>
      <c r="B53" s="3" t="s">
        <v>87</v>
      </c>
      <c r="C53" s="3"/>
      <c r="D53" s="3" t="s">
        <v>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71"/>
      <c r="Y53" s="71"/>
      <c r="Z53" s="14"/>
      <c r="AA53" s="14"/>
      <c r="AB53" s="71"/>
      <c r="AC53" s="14"/>
      <c r="AD53" s="14"/>
      <c r="AE53" s="14"/>
      <c r="AF53" s="14"/>
      <c r="AG53" s="14"/>
      <c r="AH53" s="14"/>
      <c r="AI53" s="14"/>
      <c r="AJ53" s="14"/>
      <c r="AK53" s="14"/>
      <c r="AL53" s="55">
        <f t="shared" si="13"/>
        <v>0</v>
      </c>
      <c r="AM53" s="1"/>
      <c r="AN53" s="145"/>
      <c r="AO53" s="145"/>
      <c r="AP53" s="142">
        <f>COUNT(E53:AK53)</f>
        <v>0</v>
      </c>
      <c r="AQ53" s="143">
        <f>IF(AP53=0,0,IF(AP53=1,AVERAGE(LARGE(E53:AK53,1)),IF(AP53=2,AVERAGE(LARGE(E53:AK53,1),LARGE(E53:AK53,2)),IF(AP53=3,AVERAGE(LARGE(E53:AK53,1),LARGE(E53:AK53,2),LARGE(E53:AK53,3)),IF(AP53=4,AVERAGE(LARGE(E53:AK53,1),LARGE(E53:AK53,2),LARGE(E53:AK53,3),LARGE(E53:AK53,4)),IF(AP53=5,AVERAGE(LARGE(E53:AK53,1),LARGE(E53:AK53,2),LARGE(E53:AK53,3),LARGE(E53:AK53,4),LARGE(E53:AK53,5)),IF(AP53=6,AVERAGE(LARGE(E53:AK53,1),LARGE(E53:AK53,2),LARGE(E53:AK53,3),LARGE(E53:AK53,4),LARGE(E53:AK53,5),LARGE(E53:AK53,6)),IF(AP53=7,AVERAGE(LARGE(E53:AK53,1),LARGE(E53:AK53,2),LARGE(E53:AK53,3),LARGE(E53:AK53,4),LARGE(E53:AK53,5),LARGE(E53:AK53,6),LARGE(E53:AK53,7)),IF(AP53=8,AVERAGE(LARGE(E53:AK53,1),LARGE(E53:AK53,2),LARGE(E53:AK53,3),LARGE(E53:AK53,4),LARGE(E53:AK53,5),LARGE(E53:AK53,6),LARGE(E53:AK53,7),LARGE(E53:AK53,8)),IF(AP53=9,AVERAGE(LARGE(E53:AK53,1),LARGE(E53:AK53,2),LARGE(E53:AK53,3),LARGE(E53:AK53,4),LARGE(E53:AK53,5),LARGE(E53:AK53,6),LARGE(E53:AK53,7),LARGE(E53:AK53,8),LARGE(E53:AK53,9)),IF(AP53&gt;9,AVERAGE(LARGE(E53:AK53,1),LARGE(E53:AK53,2),LARGE(E53:AK53,3),LARGE(E53:AK53,4),LARGE(E53:AK53,5),LARGE(E53:AK53,6),LARGE(E53:AK53,7),LARGE(E53:AK53,8),LARGE(E53:AK53,9),LARGE(E53:AK53,10)))))))))))))</f>
        <v>0</v>
      </c>
    </row>
    <row r="54" spans="1:43" s="1" customFormat="1" ht="12.95" customHeight="1" x14ac:dyDescent="0.2">
      <c r="A54" s="17" t="s">
        <v>32</v>
      </c>
      <c r="B54" s="3" t="s">
        <v>4</v>
      </c>
      <c r="C54" s="3" t="s">
        <v>86</v>
      </c>
      <c r="D54" s="3" t="s">
        <v>6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v>10</v>
      </c>
      <c r="AE54" s="14"/>
      <c r="AF54" s="14"/>
      <c r="AG54" s="14"/>
      <c r="AH54" s="14"/>
      <c r="AI54" s="14"/>
      <c r="AJ54" s="14"/>
      <c r="AK54" s="14"/>
      <c r="AL54" s="55">
        <f t="shared" si="13"/>
        <v>10</v>
      </c>
      <c r="AN54" s="147"/>
      <c r="AO54" s="147"/>
      <c r="AP54" s="142">
        <f>COUNT(E54:AK54)</f>
        <v>1</v>
      </c>
      <c r="AQ54" s="143">
        <f>IF(AP54=0,0,IF(AP54=1,AVERAGE(LARGE(E54:AK54,1)),IF(AP54=2,AVERAGE(LARGE(E54:AK54,1),LARGE(E54:AK54,2)),IF(AP54=3,AVERAGE(LARGE(E54:AK54,1),LARGE(E54:AK54,2),LARGE(E54:AK54,3)),IF(AP54=4,AVERAGE(LARGE(E54:AK54,1),LARGE(E54:AK54,2),LARGE(E54:AK54,3),LARGE(E54:AK54,4)),IF(AP54=5,AVERAGE(LARGE(E54:AK54,1),LARGE(E54:AK54,2),LARGE(E54:AK54,3),LARGE(E54:AK54,4),LARGE(E54:AK54,5)),IF(AP54=6,AVERAGE(LARGE(E54:AK54,1),LARGE(E54:AK54,2),LARGE(E54:AK54,3),LARGE(E54:AK54,4),LARGE(E54:AK54,5),LARGE(E54:AK54,6)),IF(AP54=7,AVERAGE(LARGE(E54:AK54,1),LARGE(E54:AK54,2),LARGE(E54:AK54,3),LARGE(E54:AK54,4),LARGE(E54:AK54,5),LARGE(E54:AK54,6),LARGE(E54:AK54,7)),IF(AP54=8,AVERAGE(LARGE(E54:AK54,1),LARGE(E54:AK54,2),LARGE(E54:AK54,3),LARGE(E54:AK54,4),LARGE(E54:AK54,5),LARGE(E54:AK54,6),LARGE(E54:AK54,7),LARGE(E54:AK54,8)),IF(AP54=9,AVERAGE(LARGE(E54:AK54,1),LARGE(E54:AK54,2),LARGE(E54:AK54,3),LARGE(E54:AK54,4),LARGE(E54:AK54,5),LARGE(E54:AK54,6),LARGE(E54:AK54,7),LARGE(E54:AK54,8),LARGE(E54:AK54,9)),IF(AP54&gt;9,AVERAGE(LARGE(E54:AK54,1),LARGE(E54:AK54,2),LARGE(E54:AK54,3),LARGE(E54:AK54,4),LARGE(E54:AK54,5),LARGE(E54:AK54,6),LARGE(E54:AK54,7),LARGE(E54:AK54,8),LARGE(E54:AK54,9),LARGE(E54:AK54,10)))))))))))))</f>
        <v>10</v>
      </c>
    </row>
    <row r="55" spans="1:43" s="1" customFormat="1" ht="12.95" hidden="1" customHeight="1" x14ac:dyDescent="0.2">
      <c r="A55" s="17" t="s">
        <v>29</v>
      </c>
      <c r="B55" s="3"/>
      <c r="C55" s="3" t="s">
        <v>84</v>
      </c>
      <c r="D55" s="14" t="s">
        <v>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55">
        <f t="shared" si="12"/>
        <v>0</v>
      </c>
      <c r="AM55" s="18"/>
      <c r="AN55" s="145"/>
      <c r="AO55" s="145"/>
      <c r="AP55" s="142">
        <f t="shared" ref="AP55:AP61" si="14">COUNT(E55:AK55)</f>
        <v>0</v>
      </c>
      <c r="AQ55" s="143">
        <f t="shared" ref="AQ55:AQ61" si="15">IF(AP55=0,0,IF(AP55=1,AVERAGE(LARGE(E55:AK55,1)),IF(AP55=2,AVERAGE(LARGE(E55:AK55,1),LARGE(E55:AK55,2)),IF(AP55=3,AVERAGE(LARGE(E55:AK55,1),LARGE(E55:AK55,2),LARGE(E55:AK55,3)),IF(AP55=4,AVERAGE(LARGE(E55:AK55,1),LARGE(E55:AK55,2),LARGE(E55:AK55,3),LARGE(E55:AK55,4)),IF(AP55=5,AVERAGE(LARGE(E55:AK55,1),LARGE(E55:AK55,2),LARGE(E55:AK55,3),LARGE(E55:AK55,4),LARGE(E55:AK55,5)),IF(AP55=6,AVERAGE(LARGE(E55:AK55,1),LARGE(E55:AK55,2),LARGE(E55:AK55,3),LARGE(E55:AK55,4),LARGE(E55:AK55,5),LARGE(E55:AK55,6)),IF(AP55=7,AVERAGE(LARGE(E55:AK55,1),LARGE(E55:AK55,2),LARGE(E55:AK55,3),LARGE(E55:AK55,4),LARGE(E55:AK55,5),LARGE(E55:AK55,6),LARGE(E55:AK55,7)),IF(AP55=8,AVERAGE(LARGE(E55:AK55,1),LARGE(E55:AK55,2),LARGE(E55:AK55,3),LARGE(E55:AK55,4),LARGE(E55:AK55,5),LARGE(E55:AK55,6),LARGE(E55:AK55,7),LARGE(E55:AK55,8)),IF(AP55=9,AVERAGE(LARGE(E55:AK55,1),LARGE(E55:AK55,2),LARGE(E55:AK55,3),LARGE(E55:AK55,4),LARGE(E55:AK55,5),LARGE(E55:AK55,6),LARGE(E55:AK55,7),LARGE(E55:AK55,8),LARGE(E55:AK55,9)),IF(AP55&gt;9,AVERAGE(LARGE(E55:AK55,1),LARGE(E55:AK55,2),LARGE(E55:AK55,3),LARGE(E55:AK55,4),LARGE(E55:AK55,5),LARGE(E55:AK55,6),LARGE(E55:AK55,7),LARGE(E55:AK55,8),LARGE(E55:AK55,9),LARGE(E55:AK55,10)))))))))))))</f>
        <v>0</v>
      </c>
    </row>
    <row r="56" spans="1:43" s="1" customFormat="1" ht="12.95" hidden="1" customHeight="1" x14ac:dyDescent="0.2">
      <c r="A56" s="17" t="s">
        <v>50</v>
      </c>
      <c r="B56" s="3"/>
      <c r="C56" s="3" t="s">
        <v>84</v>
      </c>
      <c r="D56" s="3" t="s">
        <v>6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55">
        <f t="shared" si="12"/>
        <v>0</v>
      </c>
      <c r="AN56" s="145"/>
      <c r="AO56" s="145"/>
      <c r="AP56" s="142">
        <f t="shared" si="14"/>
        <v>0</v>
      </c>
      <c r="AQ56" s="143">
        <f t="shared" si="15"/>
        <v>0</v>
      </c>
    </row>
    <row r="57" spans="1:43" s="1" customFormat="1" ht="12.95" hidden="1" customHeight="1" x14ac:dyDescent="0.2">
      <c r="A57" s="17" t="s">
        <v>56</v>
      </c>
      <c r="B57" s="3" t="s">
        <v>4</v>
      </c>
      <c r="C57" s="3" t="s">
        <v>84</v>
      </c>
      <c r="D57" s="3" t="s">
        <v>6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55">
        <f t="shared" si="12"/>
        <v>0</v>
      </c>
      <c r="AN57" s="145"/>
      <c r="AO57" s="145"/>
      <c r="AP57" s="142">
        <f t="shared" si="14"/>
        <v>0</v>
      </c>
      <c r="AQ57" s="143">
        <f t="shared" si="15"/>
        <v>0</v>
      </c>
    </row>
    <row r="58" spans="1:43" s="1" customFormat="1" ht="12.95" hidden="1" customHeight="1" x14ac:dyDescent="0.2">
      <c r="A58" s="17" t="s">
        <v>82</v>
      </c>
      <c r="B58" s="3" t="s">
        <v>83</v>
      </c>
      <c r="C58" s="3"/>
      <c r="D58" s="3" t="s">
        <v>6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55">
        <f t="shared" si="12"/>
        <v>0</v>
      </c>
      <c r="AN58" s="145"/>
      <c r="AO58" s="145"/>
      <c r="AP58" s="142">
        <f t="shared" si="14"/>
        <v>0</v>
      </c>
      <c r="AQ58" s="143">
        <f t="shared" si="15"/>
        <v>0</v>
      </c>
    </row>
    <row r="59" spans="1:43" s="1" customFormat="1" ht="12.95" hidden="1" customHeight="1" x14ac:dyDescent="0.2">
      <c r="A59" s="17" t="s">
        <v>49</v>
      </c>
      <c r="B59" s="3"/>
      <c r="C59" s="3" t="s">
        <v>84</v>
      </c>
      <c r="D59" s="3" t="s">
        <v>6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71"/>
      <c r="Y59" s="71"/>
      <c r="Z59" s="14"/>
      <c r="AA59" s="14"/>
      <c r="AB59" s="71"/>
      <c r="AC59" s="14"/>
      <c r="AD59" s="14"/>
      <c r="AE59" s="14"/>
      <c r="AF59" s="14"/>
      <c r="AG59" s="14"/>
      <c r="AH59" s="14"/>
      <c r="AI59" s="14"/>
      <c r="AJ59" s="14"/>
      <c r="AK59" s="14"/>
      <c r="AL59" s="55">
        <f t="shared" si="12"/>
        <v>0</v>
      </c>
      <c r="AM59" s="18"/>
      <c r="AN59" s="145"/>
      <c r="AO59" s="145"/>
      <c r="AP59" s="142">
        <f t="shared" si="14"/>
        <v>0</v>
      </c>
      <c r="AQ59" s="143">
        <f t="shared" si="15"/>
        <v>0</v>
      </c>
    </row>
    <row r="60" spans="1:43" s="1" customFormat="1" ht="12.95" hidden="1" customHeight="1" thickBot="1" x14ac:dyDescent="0.2">
      <c r="A60" s="170" t="s">
        <v>35</v>
      </c>
      <c r="B60" s="171" t="s">
        <v>60</v>
      </c>
      <c r="C60" s="171" t="s">
        <v>84</v>
      </c>
      <c r="D60" s="58" t="s">
        <v>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172"/>
      <c r="Y60" s="172"/>
      <c r="Z60" s="58"/>
      <c r="AA60" s="58"/>
      <c r="AB60" s="172"/>
      <c r="AC60" s="58"/>
      <c r="AD60" s="58"/>
      <c r="AE60" s="58"/>
      <c r="AF60" s="58"/>
      <c r="AG60" s="58"/>
      <c r="AH60" s="58"/>
      <c r="AI60" s="58"/>
      <c r="AJ60" s="58"/>
      <c r="AK60" s="58"/>
      <c r="AL60" s="55">
        <f t="shared" si="12"/>
        <v>0</v>
      </c>
      <c r="AN60" s="145"/>
      <c r="AO60" s="145"/>
      <c r="AP60" s="142">
        <f t="shared" si="14"/>
        <v>0</v>
      </c>
      <c r="AQ60" s="143">
        <f t="shared" si="15"/>
        <v>0</v>
      </c>
    </row>
    <row r="61" spans="1:43" s="1" customFormat="1" ht="12.95" customHeight="1" x14ac:dyDescent="0.2">
      <c r="A61" s="3" t="s">
        <v>34</v>
      </c>
      <c r="B61" s="3"/>
      <c r="C61" s="3" t="s">
        <v>84</v>
      </c>
      <c r="D61" s="3" t="s">
        <v>6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71"/>
      <c r="Y61" s="71"/>
      <c r="Z61" s="14"/>
      <c r="AA61" s="14"/>
      <c r="AB61" s="71">
        <v>8</v>
      </c>
      <c r="AC61" s="14"/>
      <c r="AD61" s="14"/>
      <c r="AE61" s="14"/>
      <c r="AF61" s="14"/>
      <c r="AG61" s="14"/>
      <c r="AH61" s="14"/>
      <c r="AI61" s="14"/>
      <c r="AJ61" s="14"/>
      <c r="AK61" s="14"/>
      <c r="AL61" s="55">
        <f t="shared" si="12"/>
        <v>8</v>
      </c>
      <c r="AM61" s="18"/>
      <c r="AN61" s="145"/>
      <c r="AO61" s="145"/>
      <c r="AP61" s="142">
        <f t="shared" si="14"/>
        <v>1</v>
      </c>
      <c r="AQ61" s="143">
        <f t="shared" si="15"/>
        <v>8</v>
      </c>
    </row>
    <row r="62" spans="1:43" x14ac:dyDescent="0.25">
      <c r="F62" s="101"/>
    </row>
    <row r="63" spans="1:43" x14ac:dyDescent="0.25">
      <c r="F63" s="101"/>
    </row>
    <row r="65" spans="6:6" x14ac:dyDescent="0.25">
      <c r="F65" s="101"/>
    </row>
    <row r="66" spans="6:6" x14ac:dyDescent="0.25">
      <c r="F66" s="101"/>
    </row>
    <row r="67" spans="6:6" x14ac:dyDescent="0.25">
      <c r="F67" s="101"/>
    </row>
    <row r="68" spans="6:6" x14ac:dyDescent="0.25">
      <c r="F68" s="101"/>
    </row>
    <row r="69" spans="6:6" x14ac:dyDescent="0.25">
      <c r="F69" s="101"/>
    </row>
    <row r="70" spans="6:6" x14ac:dyDescent="0.25">
      <c r="F70" s="101"/>
    </row>
    <row r="71" spans="6:6" x14ac:dyDescent="0.25">
      <c r="F71" s="101"/>
    </row>
  </sheetData>
  <sortState ref="A47:AQ54">
    <sortCondition descending="1" ref="AL47:AL54"/>
  </sortState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workbookViewId="0">
      <pane ySplit="1" topLeftCell="A2" activePane="bottomLeft" state="frozen"/>
      <selection pane="bottomLeft" activeCell="AH11" sqref="AH11"/>
    </sheetView>
  </sheetViews>
  <sheetFormatPr defaultRowHeight="15" x14ac:dyDescent="0.25"/>
  <cols>
    <col min="1" max="1" width="8.42578125" customWidth="1"/>
    <col min="2" max="2" width="6.7109375" customWidth="1"/>
    <col min="3" max="3" width="4" hidden="1" customWidth="1"/>
    <col min="4" max="4" width="2.28515625" customWidth="1"/>
    <col min="5" max="5" width="3.5703125" style="100" customWidth="1"/>
    <col min="6" max="6" width="3.85546875" style="100" customWidth="1"/>
    <col min="7" max="7" width="3" style="100" customWidth="1"/>
    <col min="8" max="9" width="3.5703125" style="100" customWidth="1"/>
    <col min="10" max="10" width="3.5703125" customWidth="1"/>
    <col min="11" max="11" width="2.7109375" style="100" customWidth="1"/>
    <col min="12" max="12" width="2.85546875" customWidth="1"/>
    <col min="13" max="13" width="3.140625" style="31" customWidth="1"/>
    <col min="14" max="14" width="3.28515625" style="77" customWidth="1"/>
    <col min="15" max="15" width="3.5703125" style="77" customWidth="1"/>
    <col min="16" max="16" width="4.42578125" style="77" bestFit="1" customWidth="1"/>
    <col min="17" max="18" width="4" style="77" bestFit="1" customWidth="1"/>
    <col min="19" max="19" width="3.28515625" style="77" bestFit="1" customWidth="1"/>
    <col min="20" max="20" width="4" bestFit="1" customWidth="1"/>
    <col min="21" max="21" width="3.28515625" bestFit="1" customWidth="1"/>
    <col min="22" max="22" width="4.42578125" style="31" bestFit="1" customWidth="1"/>
    <col min="23" max="23" width="3.28515625" bestFit="1" customWidth="1"/>
    <col min="24" max="24" width="4" bestFit="1" customWidth="1"/>
    <col min="25" max="25" width="3.28515625" style="77" customWidth="1"/>
    <col min="26" max="26" width="3.28515625" bestFit="1" customWidth="1"/>
    <col min="27" max="27" width="3.28515625" style="31" bestFit="1" customWidth="1"/>
    <col min="28" max="28" width="4" bestFit="1" customWidth="1"/>
    <col min="29" max="29" width="4" style="77" customWidth="1"/>
    <col min="30" max="30" width="4" bestFit="1" customWidth="1"/>
    <col min="31" max="31" width="3.28515625" bestFit="1" customWidth="1"/>
    <col min="32" max="32" width="4" style="100" bestFit="1" customWidth="1"/>
    <col min="33" max="33" width="4" bestFit="1" customWidth="1"/>
    <col min="34" max="35" width="4" style="100" bestFit="1" customWidth="1"/>
    <col min="36" max="36" width="4" bestFit="1" customWidth="1"/>
    <col min="37" max="37" width="4" style="31" bestFit="1" customWidth="1"/>
    <col min="38" max="38" width="7.28515625" bestFit="1" customWidth="1"/>
  </cols>
  <sheetData>
    <row r="1" spans="1:39" s="1" customFormat="1" ht="83.25" customHeight="1" x14ac:dyDescent="0.25">
      <c r="A1" s="56" t="s">
        <v>93</v>
      </c>
      <c r="B1" s="6" t="s">
        <v>2</v>
      </c>
      <c r="C1" s="6"/>
      <c r="D1" s="38"/>
      <c r="E1" s="102" t="s">
        <v>24</v>
      </c>
      <c r="F1" s="102" t="s">
        <v>25</v>
      </c>
      <c r="G1" s="102" t="s">
        <v>26</v>
      </c>
      <c r="H1" s="102" t="s">
        <v>110</v>
      </c>
      <c r="I1" s="102" t="s">
        <v>111</v>
      </c>
      <c r="J1" s="102" t="s">
        <v>27</v>
      </c>
      <c r="K1" s="102" t="s">
        <v>70</v>
      </c>
      <c r="L1" s="102" t="s">
        <v>63</v>
      </c>
      <c r="M1" s="24" t="s">
        <v>72</v>
      </c>
      <c r="N1" s="102" t="s">
        <v>10</v>
      </c>
      <c r="O1" s="102" t="s">
        <v>64</v>
      </c>
      <c r="P1" s="102" t="s">
        <v>11</v>
      </c>
      <c r="Q1" s="102" t="s">
        <v>12</v>
      </c>
      <c r="R1" s="102" t="s">
        <v>15</v>
      </c>
      <c r="S1" s="102" t="s">
        <v>69</v>
      </c>
      <c r="T1" s="102" t="s">
        <v>16</v>
      </c>
      <c r="U1" s="102" t="s">
        <v>65</v>
      </c>
      <c r="V1" s="24" t="s">
        <v>28</v>
      </c>
      <c r="W1" s="102" t="s">
        <v>73</v>
      </c>
      <c r="X1" s="102" t="s">
        <v>22</v>
      </c>
      <c r="Y1" s="102" t="s">
        <v>21</v>
      </c>
      <c r="Z1" s="102" t="s">
        <v>122</v>
      </c>
      <c r="AA1" s="102" t="s">
        <v>17</v>
      </c>
      <c r="AB1" s="24" t="s">
        <v>66</v>
      </c>
      <c r="AC1" s="102" t="s">
        <v>121</v>
      </c>
      <c r="AD1" s="102" t="s">
        <v>20</v>
      </c>
      <c r="AE1" s="102" t="s">
        <v>67</v>
      </c>
      <c r="AF1" s="102" t="s">
        <v>19</v>
      </c>
      <c r="AG1" s="102" t="s">
        <v>68</v>
      </c>
      <c r="AH1" s="102" t="s">
        <v>18</v>
      </c>
      <c r="AI1" s="102" t="s">
        <v>19</v>
      </c>
      <c r="AJ1" s="176" t="s">
        <v>23</v>
      </c>
      <c r="AK1" s="46" t="s">
        <v>71</v>
      </c>
      <c r="AL1" s="42" t="s">
        <v>8</v>
      </c>
      <c r="AM1" s="70"/>
    </row>
    <row r="2" spans="1:39" ht="12" customHeight="1" thickBot="1" x14ac:dyDescent="0.3">
      <c r="A2" s="57" t="s">
        <v>94</v>
      </c>
      <c r="B2" s="2" t="s">
        <v>7</v>
      </c>
      <c r="C2" s="2"/>
      <c r="D2" s="39"/>
      <c r="E2" s="103" t="s">
        <v>5</v>
      </c>
      <c r="F2" s="103" t="s">
        <v>5</v>
      </c>
      <c r="G2" s="103" t="s">
        <v>3</v>
      </c>
      <c r="H2" s="103" t="s">
        <v>4</v>
      </c>
      <c r="I2" s="103" t="s">
        <v>5</v>
      </c>
      <c r="J2" s="103" t="s">
        <v>5</v>
      </c>
      <c r="K2" s="103" t="s">
        <v>4</v>
      </c>
      <c r="L2" s="103" t="s">
        <v>6</v>
      </c>
      <c r="M2" s="25" t="s">
        <v>6</v>
      </c>
      <c r="N2" s="103" t="s">
        <v>4</v>
      </c>
      <c r="O2" s="133" t="s">
        <v>6</v>
      </c>
      <c r="P2" s="133" t="s">
        <v>14</v>
      </c>
      <c r="Q2" s="133" t="s">
        <v>3</v>
      </c>
      <c r="R2" s="133" t="s">
        <v>3</v>
      </c>
      <c r="S2" s="133" t="s">
        <v>4</v>
      </c>
      <c r="T2" s="133" t="s">
        <v>6</v>
      </c>
      <c r="U2" s="133" t="s">
        <v>6</v>
      </c>
      <c r="V2" s="134" t="s">
        <v>14</v>
      </c>
      <c r="W2" s="133" t="s">
        <v>4</v>
      </c>
      <c r="X2" s="133" t="s">
        <v>4</v>
      </c>
      <c r="Y2" s="133" t="s">
        <v>6</v>
      </c>
      <c r="Z2" s="133" t="s">
        <v>6</v>
      </c>
      <c r="AA2" s="133" t="s">
        <v>4</v>
      </c>
      <c r="AB2" s="134" t="s">
        <v>6</v>
      </c>
      <c r="AC2" s="133" t="s">
        <v>6</v>
      </c>
      <c r="AD2" s="133" t="s">
        <v>6</v>
      </c>
      <c r="AE2" s="133" t="s">
        <v>6</v>
      </c>
      <c r="AF2" s="133" t="s">
        <v>4</v>
      </c>
      <c r="AG2" s="133" t="s">
        <v>4</v>
      </c>
      <c r="AH2" s="133" t="s">
        <v>4</v>
      </c>
      <c r="AI2" s="133" t="s">
        <v>4</v>
      </c>
      <c r="AJ2" s="177" t="s">
        <v>5</v>
      </c>
      <c r="AK2" s="135" t="s">
        <v>6</v>
      </c>
      <c r="AL2" s="43"/>
    </row>
    <row r="3" spans="1:39" s="1" customFormat="1" ht="60" customHeight="1" x14ac:dyDescent="0.2">
      <c r="A3" s="5"/>
      <c r="B3" s="2" t="s">
        <v>0</v>
      </c>
      <c r="C3" s="2"/>
      <c r="D3" s="40"/>
      <c r="E3" s="23">
        <v>41952</v>
      </c>
      <c r="F3" s="23">
        <v>41973</v>
      </c>
      <c r="G3" s="23">
        <v>42005</v>
      </c>
      <c r="H3" s="23">
        <v>42008</v>
      </c>
      <c r="I3" s="23">
        <v>41285</v>
      </c>
      <c r="J3" s="23">
        <v>41313</v>
      </c>
      <c r="K3" s="23">
        <v>41369</v>
      </c>
      <c r="L3" s="23">
        <v>41378</v>
      </c>
      <c r="M3" s="26">
        <v>41755</v>
      </c>
      <c r="N3" s="23">
        <v>41757</v>
      </c>
      <c r="O3" s="137">
        <v>41771</v>
      </c>
      <c r="P3" s="137">
        <v>41775</v>
      </c>
      <c r="Q3" s="137">
        <v>41416</v>
      </c>
      <c r="R3" s="137">
        <v>41417</v>
      </c>
      <c r="S3" s="137">
        <v>41425</v>
      </c>
      <c r="T3" s="137">
        <v>42159</v>
      </c>
      <c r="U3" s="137">
        <v>41799</v>
      </c>
      <c r="V3" s="138">
        <v>42172</v>
      </c>
      <c r="W3" s="137">
        <v>42178</v>
      </c>
      <c r="X3" s="137">
        <v>41818</v>
      </c>
      <c r="Y3" s="137">
        <v>42187</v>
      </c>
      <c r="Z3" s="137">
        <v>42189</v>
      </c>
      <c r="AA3" s="137">
        <v>42193</v>
      </c>
      <c r="AB3" s="138">
        <v>41469</v>
      </c>
      <c r="AC3" s="137">
        <v>42212</v>
      </c>
      <c r="AD3" s="137">
        <v>42215</v>
      </c>
      <c r="AE3" s="137">
        <v>41855</v>
      </c>
      <c r="AF3" s="137">
        <v>41857</v>
      </c>
      <c r="AG3" s="137">
        <v>42229</v>
      </c>
      <c r="AH3" s="137">
        <v>41881</v>
      </c>
      <c r="AI3" s="137">
        <v>41888</v>
      </c>
      <c r="AJ3" s="178">
        <v>42295</v>
      </c>
      <c r="AK3" s="139">
        <v>41929</v>
      </c>
      <c r="AL3" s="44"/>
    </row>
    <row r="4" spans="1:39" s="1" customFormat="1" ht="14.25" customHeight="1" x14ac:dyDescent="0.2">
      <c r="A4" s="7"/>
      <c r="B4" s="2" t="s">
        <v>1</v>
      </c>
      <c r="C4" s="2"/>
      <c r="D4" s="40"/>
      <c r="E4" s="104">
        <v>5</v>
      </c>
      <c r="F4" s="104">
        <v>5</v>
      </c>
      <c r="G4" s="104">
        <v>5</v>
      </c>
      <c r="H4" s="104">
        <v>5</v>
      </c>
      <c r="I4" s="104">
        <v>5</v>
      </c>
      <c r="J4" s="104">
        <v>5</v>
      </c>
      <c r="K4" s="104">
        <v>5</v>
      </c>
      <c r="L4" s="104">
        <v>5</v>
      </c>
      <c r="M4" s="27">
        <v>4.2</v>
      </c>
      <c r="N4" s="104">
        <v>4.75</v>
      </c>
      <c r="O4" s="104">
        <v>5</v>
      </c>
      <c r="P4" s="106">
        <v>13.1</v>
      </c>
      <c r="Q4" s="104">
        <v>4.5</v>
      </c>
      <c r="R4" s="104">
        <v>4.2</v>
      </c>
      <c r="S4" s="104">
        <v>5</v>
      </c>
      <c r="T4" s="104">
        <v>4.3</v>
      </c>
      <c r="U4" s="104">
        <v>5</v>
      </c>
      <c r="V4" s="32">
        <v>6.21</v>
      </c>
      <c r="W4" s="104"/>
      <c r="X4" s="104">
        <v>6.6</v>
      </c>
      <c r="Y4" s="104">
        <v>4</v>
      </c>
      <c r="Z4" s="104">
        <v>3</v>
      </c>
      <c r="AA4" s="104">
        <v>5.8</v>
      </c>
      <c r="AB4" s="27">
        <v>5</v>
      </c>
      <c r="AC4" s="104">
        <v>3.5</v>
      </c>
      <c r="AD4" s="104">
        <v>4.5</v>
      </c>
      <c r="AE4" s="104">
        <v>5</v>
      </c>
      <c r="AF4" s="104">
        <v>4.5</v>
      </c>
      <c r="AG4" s="104">
        <v>4.5</v>
      </c>
      <c r="AH4" s="104">
        <v>5.5</v>
      </c>
      <c r="AI4" s="104">
        <v>2.9</v>
      </c>
      <c r="AJ4" s="179">
        <v>5</v>
      </c>
      <c r="AK4" s="47">
        <v>8.4</v>
      </c>
      <c r="AL4" s="44"/>
    </row>
    <row r="5" spans="1:39" s="1" customFormat="1" ht="11.25" customHeight="1" thickBot="1" x14ac:dyDescent="0.25">
      <c r="A5" s="8" t="s">
        <v>13</v>
      </c>
      <c r="B5" s="9"/>
      <c r="C5" s="9" t="s">
        <v>75</v>
      </c>
      <c r="D5" s="41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5">
        <v>32</v>
      </c>
      <c r="AK5" s="105">
        <v>33</v>
      </c>
      <c r="AL5" s="45" t="s">
        <v>9</v>
      </c>
    </row>
    <row r="6" spans="1:39" s="12" customFormat="1" ht="12.95" customHeight="1" x14ac:dyDescent="0.2">
      <c r="A6" s="10" t="s">
        <v>41</v>
      </c>
      <c r="B6" s="11"/>
      <c r="C6" s="11" t="s">
        <v>78</v>
      </c>
      <c r="D6" s="11" t="s">
        <v>4</v>
      </c>
      <c r="E6" s="11">
        <v>15</v>
      </c>
      <c r="F6" s="11">
        <v>15</v>
      </c>
      <c r="G6" s="11">
        <v>15</v>
      </c>
      <c r="H6" s="11"/>
      <c r="I6" s="11">
        <v>14</v>
      </c>
      <c r="J6" s="11">
        <v>15</v>
      </c>
      <c r="K6" s="11"/>
      <c r="L6" s="11">
        <v>15</v>
      </c>
      <c r="M6" s="11"/>
      <c r="N6" s="11"/>
      <c r="O6" s="11">
        <v>15</v>
      </c>
      <c r="P6" s="11"/>
      <c r="Q6" s="11"/>
      <c r="R6" s="11"/>
      <c r="S6" s="11"/>
      <c r="T6" s="11">
        <v>15</v>
      </c>
      <c r="U6" s="11">
        <v>15</v>
      </c>
      <c r="V6" s="11"/>
      <c r="W6" s="11"/>
      <c r="X6" s="11"/>
      <c r="Y6" s="11"/>
      <c r="Z6" s="11"/>
      <c r="AA6" s="11">
        <v>14</v>
      </c>
      <c r="AB6" s="11">
        <v>13</v>
      </c>
      <c r="AC6" s="11"/>
      <c r="AD6" s="11"/>
      <c r="AE6" s="11">
        <v>15</v>
      </c>
      <c r="AF6" s="11"/>
      <c r="AG6" s="11">
        <v>14</v>
      </c>
      <c r="AH6" s="11"/>
      <c r="AI6" s="11"/>
      <c r="AJ6" s="69"/>
      <c r="AK6" s="11"/>
      <c r="AL6" s="49">
        <f t="shared" ref="AL6:AL15" si="0">SUM(E6:AI6)</f>
        <v>190</v>
      </c>
    </row>
    <row r="7" spans="1:39" s="12" customFormat="1" ht="12.95" customHeight="1" x14ac:dyDescent="0.2">
      <c r="A7" s="13" t="s">
        <v>45</v>
      </c>
      <c r="B7" s="14"/>
      <c r="C7" s="14" t="s">
        <v>77</v>
      </c>
      <c r="D7" s="14" t="s">
        <v>4</v>
      </c>
      <c r="E7" s="14">
        <v>11</v>
      </c>
      <c r="F7" s="14"/>
      <c r="G7" s="14"/>
      <c r="H7" s="14">
        <v>15</v>
      </c>
      <c r="I7" s="14"/>
      <c r="J7" s="14">
        <v>12</v>
      </c>
      <c r="K7" s="14"/>
      <c r="L7" s="14">
        <v>11</v>
      </c>
      <c r="M7" s="14"/>
      <c r="N7" s="14"/>
      <c r="O7" s="14">
        <v>11</v>
      </c>
      <c r="P7" s="14"/>
      <c r="Q7" s="14"/>
      <c r="R7" s="14"/>
      <c r="S7" s="14"/>
      <c r="T7" s="14"/>
      <c r="U7" s="14">
        <v>11</v>
      </c>
      <c r="V7" s="14"/>
      <c r="W7" s="14"/>
      <c r="X7" s="14"/>
      <c r="Y7" s="14"/>
      <c r="Z7" s="14">
        <v>14</v>
      </c>
      <c r="AA7" s="14"/>
      <c r="AB7" s="14">
        <v>10</v>
      </c>
      <c r="AC7" s="14"/>
      <c r="AD7" s="14">
        <v>15</v>
      </c>
      <c r="AE7" s="14">
        <v>12</v>
      </c>
      <c r="AF7" s="14"/>
      <c r="AG7" s="14"/>
      <c r="AH7" s="14"/>
      <c r="AI7" s="14"/>
      <c r="AJ7" s="14"/>
      <c r="AK7" s="14"/>
      <c r="AL7" s="50">
        <f t="shared" si="0"/>
        <v>122</v>
      </c>
    </row>
    <row r="8" spans="1:39" s="12" customFormat="1" ht="12.95" customHeight="1" x14ac:dyDescent="0.2">
      <c r="A8" s="13" t="s">
        <v>112</v>
      </c>
      <c r="B8" s="14" t="s">
        <v>87</v>
      </c>
      <c r="C8" s="14"/>
      <c r="D8" s="14" t="s">
        <v>4</v>
      </c>
      <c r="E8" s="14">
        <v>13</v>
      </c>
      <c r="F8" s="14">
        <v>13</v>
      </c>
      <c r="G8" s="14"/>
      <c r="H8" s="14"/>
      <c r="I8" s="14">
        <v>13</v>
      </c>
      <c r="J8" s="14">
        <v>14</v>
      </c>
      <c r="K8" s="14"/>
      <c r="L8" s="14">
        <v>14</v>
      </c>
      <c r="M8" s="14"/>
      <c r="N8" s="14"/>
      <c r="O8" s="14"/>
      <c r="P8" s="14"/>
      <c r="Q8" s="14"/>
      <c r="R8" s="14"/>
      <c r="S8" s="14"/>
      <c r="T8" s="14"/>
      <c r="U8" s="14"/>
      <c r="V8" s="14">
        <v>13</v>
      </c>
      <c r="W8" s="14"/>
      <c r="X8" s="14"/>
      <c r="Y8" s="14"/>
      <c r="Z8" s="14"/>
      <c r="AA8" s="14"/>
      <c r="AB8" s="14">
        <v>11</v>
      </c>
      <c r="AC8" s="14"/>
      <c r="AD8" s="14"/>
      <c r="AE8" s="14"/>
      <c r="AF8" s="14"/>
      <c r="AG8" s="14"/>
      <c r="AH8" s="14"/>
      <c r="AI8" s="14"/>
      <c r="AJ8" s="14"/>
      <c r="AK8" s="14"/>
      <c r="AL8" s="50">
        <f t="shared" si="0"/>
        <v>91</v>
      </c>
    </row>
    <row r="9" spans="1:39" s="12" customFormat="1" ht="12.95" customHeight="1" x14ac:dyDescent="0.2">
      <c r="A9" s="13" t="s">
        <v>113</v>
      </c>
      <c r="B9" s="14" t="s">
        <v>87</v>
      </c>
      <c r="C9" s="14"/>
      <c r="D9" s="14" t="s">
        <v>4</v>
      </c>
      <c r="E9" s="14">
        <v>12</v>
      </c>
      <c r="F9" s="14"/>
      <c r="G9" s="14"/>
      <c r="H9" s="14"/>
      <c r="I9" s="14"/>
      <c r="J9" s="14">
        <v>13</v>
      </c>
      <c r="K9" s="14">
        <v>14</v>
      </c>
      <c r="L9" s="14">
        <v>12</v>
      </c>
      <c r="M9" s="14">
        <v>12</v>
      </c>
      <c r="N9" s="14"/>
      <c r="O9" s="14">
        <v>10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50">
        <f t="shared" si="0"/>
        <v>73</v>
      </c>
    </row>
    <row r="10" spans="1:39" s="12" customFormat="1" ht="12.95" customHeight="1" x14ac:dyDescent="0.2">
      <c r="A10" s="13" t="s">
        <v>40</v>
      </c>
      <c r="B10" s="14"/>
      <c r="C10" s="14" t="s">
        <v>77</v>
      </c>
      <c r="D10" s="14" t="s">
        <v>4</v>
      </c>
      <c r="E10" s="14"/>
      <c r="F10" s="14"/>
      <c r="G10" s="14"/>
      <c r="H10" s="14"/>
      <c r="I10" s="14"/>
      <c r="J10" s="14"/>
      <c r="K10" s="14"/>
      <c r="L10" s="14"/>
      <c r="M10" s="14">
        <v>14</v>
      </c>
      <c r="N10" s="14"/>
      <c r="O10" s="14"/>
      <c r="P10" s="14"/>
      <c r="Q10" s="14"/>
      <c r="R10" s="14"/>
      <c r="S10" s="14"/>
      <c r="T10" s="14"/>
      <c r="U10" s="14"/>
      <c r="V10" s="14">
        <v>15</v>
      </c>
      <c r="W10" s="14">
        <v>15</v>
      </c>
      <c r="X10" s="14"/>
      <c r="Y10" s="14"/>
      <c r="Z10" s="14"/>
      <c r="AA10" s="14"/>
      <c r="AB10" s="14">
        <v>14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50">
        <f t="shared" si="0"/>
        <v>58</v>
      </c>
    </row>
    <row r="11" spans="1:39" s="12" customFormat="1" ht="12.95" customHeight="1" x14ac:dyDescent="0.2">
      <c r="A11" s="13" t="s">
        <v>126</v>
      </c>
      <c r="B11" s="14"/>
      <c r="C11" s="14"/>
      <c r="D11" s="14" t="s">
        <v>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14</v>
      </c>
      <c r="P11" s="14"/>
      <c r="Q11" s="14"/>
      <c r="R11" s="14"/>
      <c r="S11" s="14"/>
      <c r="T11" s="14"/>
      <c r="U11" s="14">
        <v>14</v>
      </c>
      <c r="V11" s="14">
        <v>14</v>
      </c>
      <c r="W11" s="14"/>
      <c r="X11" s="14"/>
      <c r="Y11" s="14"/>
      <c r="Z11" s="14"/>
      <c r="AA11" s="14"/>
      <c r="AB11" s="14">
        <v>12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50">
        <f t="shared" si="0"/>
        <v>54</v>
      </c>
    </row>
    <row r="12" spans="1:39" s="12" customFormat="1" ht="12.95" customHeight="1" x14ac:dyDescent="0.2">
      <c r="A12" s="13" t="s">
        <v>125</v>
      </c>
      <c r="B12" s="14"/>
      <c r="C12" s="14"/>
      <c r="D12" s="14" t="s">
        <v>4</v>
      </c>
      <c r="E12" s="14"/>
      <c r="F12" s="14"/>
      <c r="G12" s="14"/>
      <c r="H12" s="14"/>
      <c r="I12" s="14"/>
      <c r="J12" s="14"/>
      <c r="K12" s="14"/>
      <c r="L12" s="14"/>
      <c r="M12" s="14"/>
      <c r="N12" s="14">
        <v>14</v>
      </c>
      <c r="O12" s="14">
        <v>12</v>
      </c>
      <c r="P12" s="14"/>
      <c r="Q12" s="14"/>
      <c r="R12" s="14"/>
      <c r="S12" s="14"/>
      <c r="T12" s="14"/>
      <c r="U12" s="14">
        <v>12</v>
      </c>
      <c r="V12" s="14"/>
      <c r="W12" s="14"/>
      <c r="X12" s="14"/>
      <c r="Y12" s="14"/>
      <c r="Z12" s="14">
        <v>15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50">
        <f t="shared" si="0"/>
        <v>53</v>
      </c>
    </row>
    <row r="13" spans="1:39" s="12" customFormat="1" ht="12.95" customHeight="1" x14ac:dyDescent="0.2">
      <c r="A13" s="13" t="s">
        <v>43</v>
      </c>
      <c r="B13" s="14"/>
      <c r="C13" s="14" t="s">
        <v>77</v>
      </c>
      <c r="D13" s="14" t="s">
        <v>4</v>
      </c>
      <c r="E13" s="14"/>
      <c r="F13" s="14">
        <v>14</v>
      </c>
      <c r="G13" s="14"/>
      <c r="H13" s="14"/>
      <c r="I13" s="14"/>
      <c r="J13" s="14"/>
      <c r="K13" s="14"/>
      <c r="L13" s="14"/>
      <c r="M13" s="14">
        <v>15</v>
      </c>
      <c r="N13" s="14"/>
      <c r="O13" s="14"/>
      <c r="P13" s="14"/>
      <c r="Q13" s="14"/>
      <c r="R13" s="14"/>
      <c r="S13" s="14"/>
      <c r="T13" s="14"/>
      <c r="U13" s="14">
        <v>13</v>
      </c>
      <c r="V13" s="14">
        <v>11</v>
      </c>
      <c r="W13" s="14"/>
      <c r="X13" s="14"/>
      <c r="Y13" s="14"/>
      <c r="Z13" s="14"/>
      <c r="AA13" s="14"/>
      <c r="AB13" s="14"/>
      <c r="AC13" s="14"/>
      <c r="AD13" s="14"/>
      <c r="AE13" s="14">
        <v>14</v>
      </c>
      <c r="AF13" s="14"/>
      <c r="AG13" s="14"/>
      <c r="AH13" s="14"/>
      <c r="AI13" s="14"/>
      <c r="AJ13" s="14"/>
      <c r="AK13" s="14"/>
      <c r="AL13" s="50">
        <f t="shared" si="0"/>
        <v>67</v>
      </c>
    </row>
    <row r="14" spans="1:39" s="12" customFormat="1" ht="12.95" customHeight="1" x14ac:dyDescent="0.2">
      <c r="A14" s="13" t="s">
        <v>123</v>
      </c>
      <c r="B14" s="14"/>
      <c r="C14" s="14"/>
      <c r="D14" s="14" t="s">
        <v>4</v>
      </c>
      <c r="E14" s="14"/>
      <c r="F14" s="14"/>
      <c r="G14" s="14"/>
      <c r="H14" s="14"/>
      <c r="I14" s="14"/>
      <c r="J14" s="14"/>
      <c r="K14" s="14"/>
      <c r="L14" s="14">
        <v>13</v>
      </c>
      <c r="M14" s="14">
        <v>13</v>
      </c>
      <c r="N14" s="14"/>
      <c r="O14" s="14">
        <v>13</v>
      </c>
      <c r="P14" s="14"/>
      <c r="Q14" s="14"/>
      <c r="R14" s="14"/>
      <c r="S14" s="14"/>
      <c r="T14" s="14"/>
      <c r="U14" s="14"/>
      <c r="V14" s="14">
        <v>12</v>
      </c>
      <c r="W14" s="14"/>
      <c r="X14" s="14"/>
      <c r="Y14" s="14"/>
      <c r="Z14" s="14"/>
      <c r="AA14" s="14"/>
      <c r="AB14" s="14"/>
      <c r="AC14" s="14"/>
      <c r="AD14" s="14"/>
      <c r="AE14" s="14">
        <v>13</v>
      </c>
      <c r="AF14" s="14"/>
      <c r="AG14" s="14"/>
      <c r="AH14" s="14"/>
      <c r="AI14" s="14"/>
      <c r="AJ14" s="14"/>
      <c r="AK14" s="14"/>
      <c r="AL14" s="50">
        <f t="shared" si="0"/>
        <v>64</v>
      </c>
    </row>
    <row r="15" spans="1:39" s="12" customFormat="1" ht="12.95" customHeight="1" x14ac:dyDescent="0.2">
      <c r="A15" s="13" t="s">
        <v>38</v>
      </c>
      <c r="B15" s="14"/>
      <c r="C15" s="14" t="s">
        <v>77</v>
      </c>
      <c r="D15" s="14" t="s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>
        <v>15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>
        <v>15</v>
      </c>
      <c r="AB15" s="14">
        <v>15</v>
      </c>
      <c r="AC15" s="14"/>
      <c r="AD15" s="14"/>
      <c r="AE15" s="14"/>
      <c r="AF15" s="14"/>
      <c r="AG15" s="14">
        <v>15</v>
      </c>
      <c r="AH15" s="14"/>
      <c r="AI15" s="14"/>
      <c r="AJ15" s="14"/>
      <c r="AK15" s="14"/>
      <c r="AL15" s="50">
        <f t="shared" si="0"/>
        <v>60</v>
      </c>
    </row>
    <row r="16" spans="1:39" s="12" customFormat="1" ht="12.95" customHeight="1" x14ac:dyDescent="0.2">
      <c r="A16" s="13" t="s">
        <v>48</v>
      </c>
      <c r="B16" s="14" t="s">
        <v>6</v>
      </c>
      <c r="C16" s="14" t="s">
        <v>79</v>
      </c>
      <c r="D16" s="14" t="s">
        <v>4</v>
      </c>
      <c r="E16" s="14">
        <v>14</v>
      </c>
      <c r="F16" s="14"/>
      <c r="G16" s="14"/>
      <c r="H16" s="14"/>
      <c r="I16" s="14"/>
      <c r="J16" s="14"/>
      <c r="K16" s="14">
        <v>15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50">
        <f t="shared" ref="AL16:AL17" si="1">SUM(E16:AI16)</f>
        <v>29</v>
      </c>
    </row>
    <row r="17" spans="1:38" s="12" customFormat="1" ht="12.95" customHeight="1" x14ac:dyDescent="0.2">
      <c r="A17" s="13" t="s">
        <v>47</v>
      </c>
      <c r="B17" s="14"/>
      <c r="C17" s="14" t="s">
        <v>81</v>
      </c>
      <c r="D17" s="14" t="s">
        <v>4</v>
      </c>
      <c r="E17" s="14"/>
      <c r="F17" s="14"/>
      <c r="G17" s="14"/>
      <c r="H17" s="14"/>
      <c r="I17" s="14">
        <v>15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50">
        <f t="shared" si="1"/>
        <v>15</v>
      </c>
    </row>
    <row r="18" spans="1:38" s="12" customFormat="1" ht="12.95" customHeight="1" x14ac:dyDescent="0.2">
      <c r="A18" s="48" t="s">
        <v>44</v>
      </c>
      <c r="B18" s="35" t="s">
        <v>135</v>
      </c>
      <c r="C18" s="35" t="s">
        <v>79</v>
      </c>
      <c r="D18" s="14" t="s">
        <v>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13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50">
        <f t="shared" ref="AL18:AL24" si="2">SUM(E18:AI18)</f>
        <v>13</v>
      </c>
    </row>
    <row r="19" spans="1:38" s="12" customFormat="1" ht="12.95" customHeight="1" x14ac:dyDescent="0.2">
      <c r="A19" s="48" t="s">
        <v>107</v>
      </c>
      <c r="B19" s="35"/>
      <c r="C19" s="35"/>
      <c r="D19" s="14" t="s">
        <v>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10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50">
        <f t="shared" si="2"/>
        <v>10</v>
      </c>
    </row>
    <row r="20" spans="1:38" s="12" customFormat="1" ht="12.95" customHeight="1" x14ac:dyDescent="0.2">
      <c r="A20" s="48" t="s">
        <v>44</v>
      </c>
      <c r="B20" s="35" t="s">
        <v>36</v>
      </c>
      <c r="C20" s="35"/>
      <c r="D20" s="14" t="s">
        <v>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50">
        <f t="shared" si="2"/>
        <v>9</v>
      </c>
    </row>
    <row r="21" spans="1:38" s="12" customFormat="1" ht="12.95" customHeight="1" x14ac:dyDescent="0.2">
      <c r="A21" s="48" t="s">
        <v>127</v>
      </c>
      <c r="B21" s="35" t="s">
        <v>128</v>
      </c>
      <c r="C21" s="35"/>
      <c r="D21" s="14" t="s">
        <v>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v>8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50">
        <f t="shared" si="2"/>
        <v>8</v>
      </c>
    </row>
    <row r="22" spans="1:38" s="12" customFormat="1" ht="12.95" customHeight="1" x14ac:dyDescent="0.2">
      <c r="A22" s="48" t="s">
        <v>130</v>
      </c>
      <c r="B22" s="35" t="s">
        <v>129</v>
      </c>
      <c r="C22" s="35"/>
      <c r="D22" s="14" t="s">
        <v>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7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0">
        <f t="shared" si="2"/>
        <v>7</v>
      </c>
    </row>
    <row r="23" spans="1:38" s="12" customFormat="1" ht="12.95" customHeight="1" x14ac:dyDescent="0.2">
      <c r="A23" s="13" t="s">
        <v>134</v>
      </c>
      <c r="B23" s="14" t="s">
        <v>131</v>
      </c>
      <c r="C23" s="14"/>
      <c r="D23" s="14" t="s">
        <v>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6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50">
        <f t="shared" si="2"/>
        <v>6</v>
      </c>
    </row>
    <row r="24" spans="1:38" s="12" customFormat="1" ht="12.95" customHeight="1" thickBot="1" x14ac:dyDescent="0.25">
      <c r="A24" s="13" t="s">
        <v>133</v>
      </c>
      <c r="B24" s="14" t="s">
        <v>132</v>
      </c>
      <c r="C24" s="14"/>
      <c r="D24" s="14" t="s">
        <v>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v>5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50">
        <f t="shared" si="2"/>
        <v>5</v>
      </c>
    </row>
    <row r="25" spans="1:38" s="12" customFormat="1" ht="12.95" hidden="1" customHeight="1" x14ac:dyDescent="0.2">
      <c r="A25" s="13" t="s">
        <v>48</v>
      </c>
      <c r="B25" s="14" t="s">
        <v>14</v>
      </c>
      <c r="C25" s="14" t="s">
        <v>78</v>
      </c>
      <c r="D25" s="14" t="s">
        <v>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50">
        <f t="shared" ref="AL25:AL27" si="3">SUM(E25:AI25)</f>
        <v>0</v>
      </c>
    </row>
    <row r="26" spans="1:38" s="12" customFormat="1" ht="12.95" hidden="1" customHeight="1" x14ac:dyDescent="0.2">
      <c r="A26" s="13" t="s">
        <v>59</v>
      </c>
      <c r="B26" s="14"/>
      <c r="C26" s="14" t="s">
        <v>79</v>
      </c>
      <c r="D26" s="14" t="s">
        <v>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50">
        <f t="shared" si="3"/>
        <v>0</v>
      </c>
    </row>
    <row r="27" spans="1:38" s="12" customFormat="1" ht="12.95" hidden="1" customHeight="1" x14ac:dyDescent="0.2">
      <c r="A27" s="13" t="s">
        <v>54</v>
      </c>
      <c r="B27" s="14"/>
      <c r="C27" s="14" t="s">
        <v>80</v>
      </c>
      <c r="D27" s="14" t="s">
        <v>4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50">
        <f t="shared" si="3"/>
        <v>0</v>
      </c>
    </row>
    <row r="28" spans="1:38" s="12" customFormat="1" ht="12.95" hidden="1" customHeight="1" x14ac:dyDescent="0.2">
      <c r="A28" s="13" t="s">
        <v>62</v>
      </c>
      <c r="B28" s="14"/>
      <c r="C28" s="14" t="s">
        <v>78</v>
      </c>
      <c r="D28" s="14" t="s">
        <v>4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50">
        <f t="shared" ref="AL28:AL33" si="4">SUM(E28:AI28)</f>
        <v>0</v>
      </c>
    </row>
    <row r="29" spans="1:38" s="12" customFormat="1" ht="12.95" hidden="1" customHeight="1" x14ac:dyDescent="0.2">
      <c r="A29" s="13" t="s">
        <v>61</v>
      </c>
      <c r="B29" s="14"/>
      <c r="C29" s="14" t="s">
        <v>78</v>
      </c>
      <c r="D29" s="14" t="s">
        <v>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50">
        <f t="shared" si="4"/>
        <v>0</v>
      </c>
    </row>
    <row r="30" spans="1:38" s="12" customFormat="1" ht="12.95" hidden="1" customHeight="1" x14ac:dyDescent="0.2">
      <c r="A30" s="13" t="s">
        <v>55</v>
      </c>
      <c r="B30" s="14"/>
      <c r="C30" s="14" t="s">
        <v>76</v>
      </c>
      <c r="D30" s="14" t="s">
        <v>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50">
        <f t="shared" si="4"/>
        <v>0</v>
      </c>
    </row>
    <row r="31" spans="1:38" s="12" customFormat="1" ht="12.95" hidden="1" customHeight="1" x14ac:dyDescent="0.2">
      <c r="A31" s="13" t="s">
        <v>57</v>
      </c>
      <c r="B31" s="14"/>
      <c r="C31" s="14"/>
      <c r="D31" s="14" t="s">
        <v>4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50">
        <f t="shared" si="4"/>
        <v>0</v>
      </c>
    </row>
    <row r="32" spans="1:38" s="12" customFormat="1" ht="12.95" hidden="1" customHeight="1" x14ac:dyDescent="0.2">
      <c r="A32" s="13" t="s">
        <v>53</v>
      </c>
      <c r="B32" s="14"/>
      <c r="C32" s="14" t="s">
        <v>77</v>
      </c>
      <c r="D32" s="14" t="s">
        <v>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50">
        <f t="shared" si="4"/>
        <v>0</v>
      </c>
    </row>
    <row r="33" spans="1:39" s="12" customFormat="1" ht="12.95" hidden="1" customHeight="1" thickBot="1" x14ac:dyDescent="0.25">
      <c r="A33" s="111" t="s">
        <v>91</v>
      </c>
      <c r="B33" s="58"/>
      <c r="C33" s="58"/>
      <c r="D33" s="58" t="s">
        <v>4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112">
        <f t="shared" si="4"/>
        <v>0</v>
      </c>
    </row>
    <row r="34" spans="1:39" s="12" customFormat="1" ht="12.95" customHeight="1" x14ac:dyDescent="0.2">
      <c r="A34" s="21" t="s">
        <v>109</v>
      </c>
      <c r="B34" s="22"/>
      <c r="C34" s="22"/>
      <c r="D34" s="22" t="s">
        <v>6</v>
      </c>
      <c r="E34" s="11">
        <v>12</v>
      </c>
      <c r="F34" s="11">
        <v>11</v>
      </c>
      <c r="G34" s="11">
        <v>15</v>
      </c>
      <c r="H34" s="11">
        <v>14</v>
      </c>
      <c r="I34" s="11">
        <v>13</v>
      </c>
      <c r="J34" s="11">
        <v>14</v>
      </c>
      <c r="K34" s="11"/>
      <c r="L34" s="11">
        <v>13</v>
      </c>
      <c r="M34" s="11">
        <v>13</v>
      </c>
      <c r="N34" s="11">
        <v>12</v>
      </c>
      <c r="O34" s="11">
        <v>11</v>
      </c>
      <c r="P34" s="11"/>
      <c r="Q34" s="11">
        <v>14</v>
      </c>
      <c r="R34" s="11">
        <v>14</v>
      </c>
      <c r="S34" s="11">
        <v>15</v>
      </c>
      <c r="T34" s="11"/>
      <c r="U34" s="11">
        <v>12</v>
      </c>
      <c r="V34" s="11">
        <v>15</v>
      </c>
      <c r="W34" s="11">
        <v>14</v>
      </c>
      <c r="X34" s="11">
        <v>14</v>
      </c>
      <c r="Y34" s="11">
        <v>15</v>
      </c>
      <c r="Z34" s="11">
        <v>11</v>
      </c>
      <c r="AA34" s="11">
        <v>15</v>
      </c>
      <c r="AB34" s="11">
        <v>13</v>
      </c>
      <c r="AC34" s="11">
        <v>15</v>
      </c>
      <c r="AD34" s="11">
        <v>14</v>
      </c>
      <c r="AE34" s="11">
        <v>13</v>
      </c>
      <c r="AF34" s="11">
        <v>15</v>
      </c>
      <c r="AG34" s="11">
        <v>15</v>
      </c>
      <c r="AH34" s="11"/>
      <c r="AI34" s="11"/>
      <c r="AJ34" s="11"/>
      <c r="AK34" s="11"/>
      <c r="AL34" s="49">
        <f t="shared" ref="AL34:AL53" si="5">SUM(E34:AK34)</f>
        <v>352</v>
      </c>
      <c r="AM34" s="1"/>
    </row>
    <row r="35" spans="1:39" s="12" customFormat="1" ht="12.95" customHeight="1" x14ac:dyDescent="0.2">
      <c r="A35" s="17" t="s">
        <v>42</v>
      </c>
      <c r="B35" s="3"/>
      <c r="C35" s="3" t="s">
        <v>84</v>
      </c>
      <c r="D35" s="3" t="s">
        <v>6</v>
      </c>
      <c r="E35" s="14">
        <v>13</v>
      </c>
      <c r="F35" s="14">
        <v>12</v>
      </c>
      <c r="G35" s="14"/>
      <c r="H35" s="14"/>
      <c r="I35" s="14">
        <v>12</v>
      </c>
      <c r="J35" s="14">
        <v>11</v>
      </c>
      <c r="K35" s="14"/>
      <c r="L35" s="14"/>
      <c r="M35" s="14">
        <v>15</v>
      </c>
      <c r="N35" s="14"/>
      <c r="O35" s="14">
        <v>13</v>
      </c>
      <c r="P35" s="14">
        <v>15</v>
      </c>
      <c r="Q35" s="14">
        <v>15</v>
      </c>
      <c r="R35" s="14">
        <v>15</v>
      </c>
      <c r="S35" s="14">
        <v>14</v>
      </c>
      <c r="T35" s="14"/>
      <c r="U35" s="14"/>
      <c r="V35" s="14"/>
      <c r="W35" s="14"/>
      <c r="X35" s="71"/>
      <c r="Y35" s="14"/>
      <c r="Z35" s="71">
        <v>10</v>
      </c>
      <c r="AA35" s="71"/>
      <c r="AB35" s="14">
        <v>12</v>
      </c>
      <c r="AC35" s="14"/>
      <c r="AD35" s="14">
        <v>13</v>
      </c>
      <c r="AE35" s="14">
        <v>12</v>
      </c>
      <c r="AF35" s="14"/>
      <c r="AG35" s="14"/>
      <c r="AH35" s="14"/>
      <c r="AI35" s="14"/>
      <c r="AJ35" s="14"/>
      <c r="AK35" s="14"/>
      <c r="AL35" s="50">
        <f t="shared" si="5"/>
        <v>182</v>
      </c>
    </row>
    <row r="36" spans="1:39" s="12" customFormat="1" ht="12.95" customHeight="1" x14ac:dyDescent="0.2">
      <c r="A36" s="17" t="s">
        <v>51</v>
      </c>
      <c r="B36" s="3"/>
      <c r="C36" s="3" t="s">
        <v>88</v>
      </c>
      <c r="D36" s="3" t="s">
        <v>6</v>
      </c>
      <c r="E36" s="14">
        <v>8</v>
      </c>
      <c r="F36" s="14">
        <v>9</v>
      </c>
      <c r="G36" s="14">
        <v>14</v>
      </c>
      <c r="H36" s="14">
        <v>13</v>
      </c>
      <c r="I36" s="14">
        <v>10</v>
      </c>
      <c r="J36" s="14">
        <v>12</v>
      </c>
      <c r="K36" s="14"/>
      <c r="L36" s="14">
        <v>9</v>
      </c>
      <c r="M36" s="14"/>
      <c r="N36" s="14"/>
      <c r="O36" s="14">
        <v>10</v>
      </c>
      <c r="P36" s="14"/>
      <c r="Q36" s="14">
        <v>13</v>
      </c>
      <c r="R36" s="14">
        <v>13</v>
      </c>
      <c r="S36" s="14"/>
      <c r="T36" s="14"/>
      <c r="U36" s="14">
        <v>11</v>
      </c>
      <c r="V36" s="14">
        <v>13</v>
      </c>
      <c r="W36" s="14"/>
      <c r="X36" s="71"/>
      <c r="Y36" s="14"/>
      <c r="Z36" s="71">
        <v>9</v>
      </c>
      <c r="AA36" s="71"/>
      <c r="AB36" s="14">
        <v>10</v>
      </c>
      <c r="AC36" s="14"/>
      <c r="AD36" s="14"/>
      <c r="AE36" s="14">
        <v>10</v>
      </c>
      <c r="AF36" s="14">
        <v>14</v>
      </c>
      <c r="AG36" s="14"/>
      <c r="AH36" s="14"/>
      <c r="AI36" s="14"/>
      <c r="AJ36" s="14"/>
      <c r="AK36" s="14"/>
      <c r="AL36" s="50">
        <f t="shared" si="5"/>
        <v>178</v>
      </c>
      <c r="AM36" s="1"/>
    </row>
    <row r="37" spans="1:39" s="1" customFormat="1" ht="12.95" customHeight="1" x14ac:dyDescent="0.2">
      <c r="A37" s="17" t="s">
        <v>74</v>
      </c>
      <c r="B37" s="3"/>
      <c r="C37" s="3" t="s">
        <v>84</v>
      </c>
      <c r="D37" s="3" t="s">
        <v>6</v>
      </c>
      <c r="E37" s="14">
        <v>14</v>
      </c>
      <c r="F37" s="14">
        <v>13</v>
      </c>
      <c r="G37" s="14"/>
      <c r="H37" s="14">
        <v>15</v>
      </c>
      <c r="I37" s="14"/>
      <c r="J37" s="14">
        <v>13</v>
      </c>
      <c r="K37" s="14"/>
      <c r="L37" s="14">
        <v>12</v>
      </c>
      <c r="M37" s="14"/>
      <c r="N37" s="14"/>
      <c r="O37" s="14"/>
      <c r="P37" s="14"/>
      <c r="Q37" s="14"/>
      <c r="R37" s="14"/>
      <c r="S37" s="14"/>
      <c r="T37" s="14"/>
      <c r="U37" s="14">
        <v>13</v>
      </c>
      <c r="V37" s="14"/>
      <c r="W37" s="14"/>
      <c r="X37" s="71">
        <v>15</v>
      </c>
      <c r="Y37" s="14"/>
      <c r="Z37" s="71">
        <v>12</v>
      </c>
      <c r="AA37" s="71"/>
      <c r="AB37" s="14">
        <v>14</v>
      </c>
      <c r="AC37" s="14"/>
      <c r="AD37" s="14">
        <v>15</v>
      </c>
      <c r="AE37" s="14">
        <v>14</v>
      </c>
      <c r="AF37" s="14"/>
      <c r="AG37" s="14"/>
      <c r="AH37" s="14"/>
      <c r="AI37" s="14"/>
      <c r="AJ37" s="14"/>
      <c r="AK37" s="14"/>
      <c r="AL37" s="50">
        <f t="shared" si="5"/>
        <v>150</v>
      </c>
    </row>
    <row r="38" spans="1:39" s="18" customFormat="1" ht="12.95" customHeight="1" x14ac:dyDescent="0.2">
      <c r="A38" s="13" t="s">
        <v>30</v>
      </c>
      <c r="B38" s="14"/>
      <c r="C38" s="14" t="s">
        <v>85</v>
      </c>
      <c r="D38" s="3" t="s">
        <v>6</v>
      </c>
      <c r="E38" s="14">
        <v>15</v>
      </c>
      <c r="F38" s="14">
        <v>15</v>
      </c>
      <c r="G38" s="14"/>
      <c r="H38" s="14"/>
      <c r="I38" s="14">
        <v>15</v>
      </c>
      <c r="J38" s="14">
        <v>15</v>
      </c>
      <c r="K38" s="14"/>
      <c r="L38" s="14">
        <v>15</v>
      </c>
      <c r="M38" s="14"/>
      <c r="N38" s="14"/>
      <c r="O38" s="14">
        <v>15</v>
      </c>
      <c r="P38" s="14"/>
      <c r="Q38" s="14"/>
      <c r="R38" s="14"/>
      <c r="S38" s="14"/>
      <c r="T38" s="14"/>
      <c r="U38" s="14"/>
      <c r="V38" s="14"/>
      <c r="W38" s="14"/>
      <c r="X38" s="71"/>
      <c r="Y38" s="14"/>
      <c r="Z38" s="71">
        <v>15</v>
      </c>
      <c r="AA38" s="71"/>
      <c r="AB38" s="14">
        <v>15</v>
      </c>
      <c r="AC38" s="14"/>
      <c r="AD38" s="14"/>
      <c r="AE38" s="14">
        <v>15</v>
      </c>
      <c r="AF38" s="14"/>
      <c r="AG38" s="14"/>
      <c r="AH38" s="14"/>
      <c r="AI38" s="14"/>
      <c r="AJ38" s="14"/>
      <c r="AK38" s="14"/>
      <c r="AL38" s="50">
        <f t="shared" si="5"/>
        <v>135</v>
      </c>
      <c r="AM38" s="12"/>
    </row>
    <row r="39" spans="1:39" s="18" customFormat="1" ht="12.95" customHeight="1" x14ac:dyDescent="0.2">
      <c r="A39" s="13" t="s">
        <v>31</v>
      </c>
      <c r="B39" s="14"/>
      <c r="C39" s="14" t="s">
        <v>86</v>
      </c>
      <c r="D39" s="3" t="s">
        <v>6</v>
      </c>
      <c r="E39" s="14">
        <v>11</v>
      </c>
      <c r="F39" s="14">
        <v>10</v>
      </c>
      <c r="G39" s="14">
        <v>13</v>
      </c>
      <c r="H39" s="14">
        <v>12</v>
      </c>
      <c r="I39" s="14">
        <v>11</v>
      </c>
      <c r="J39" s="14">
        <v>10</v>
      </c>
      <c r="K39" s="14"/>
      <c r="L39" s="14">
        <v>10</v>
      </c>
      <c r="M39" s="14">
        <v>14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71"/>
      <c r="Y39" s="14"/>
      <c r="Z39" s="71">
        <v>8</v>
      </c>
      <c r="AA39" s="71"/>
      <c r="AB39" s="14">
        <v>11</v>
      </c>
      <c r="AC39" s="14"/>
      <c r="AD39" s="14">
        <v>11</v>
      </c>
      <c r="AE39" s="14">
        <v>11</v>
      </c>
      <c r="AF39" s="14"/>
      <c r="AG39" s="14"/>
      <c r="AH39" s="14"/>
      <c r="AI39" s="14"/>
      <c r="AJ39" s="14"/>
      <c r="AK39" s="14"/>
      <c r="AL39" s="50">
        <f t="shared" si="5"/>
        <v>132</v>
      </c>
    </row>
    <row r="40" spans="1:39" s="18" customFormat="1" ht="12.95" customHeight="1" x14ac:dyDescent="0.2">
      <c r="A40" s="17" t="s">
        <v>37</v>
      </c>
      <c r="B40" s="3"/>
      <c r="C40" s="3" t="s">
        <v>90</v>
      </c>
      <c r="D40" s="3" t="s">
        <v>6</v>
      </c>
      <c r="E40" s="14"/>
      <c r="F40" s="14"/>
      <c r="G40" s="14"/>
      <c r="H40" s="14"/>
      <c r="I40" s="14"/>
      <c r="J40" s="14"/>
      <c r="K40" s="14"/>
      <c r="L40" s="14">
        <v>8</v>
      </c>
      <c r="M40" s="14"/>
      <c r="N40" s="14">
        <v>14</v>
      </c>
      <c r="O40" s="14">
        <v>12</v>
      </c>
      <c r="P40" s="14"/>
      <c r="Q40" s="14"/>
      <c r="R40" s="14">
        <v>12</v>
      </c>
      <c r="S40" s="14"/>
      <c r="T40" s="14"/>
      <c r="U40" s="14">
        <v>14</v>
      </c>
      <c r="V40" s="14"/>
      <c r="W40" s="14">
        <v>13</v>
      </c>
      <c r="X40" s="71"/>
      <c r="Y40" s="14"/>
      <c r="Z40" s="71">
        <v>13</v>
      </c>
      <c r="AA40" s="71">
        <v>14</v>
      </c>
      <c r="AB40" s="14"/>
      <c r="AC40" s="14"/>
      <c r="AD40" s="14">
        <v>12</v>
      </c>
      <c r="AE40" s="14"/>
      <c r="AF40" s="14"/>
      <c r="AG40" s="14"/>
      <c r="AH40" s="14"/>
      <c r="AI40" s="14"/>
      <c r="AJ40" s="14"/>
      <c r="AK40" s="14"/>
      <c r="AL40" s="50">
        <f t="shared" si="5"/>
        <v>112</v>
      </c>
      <c r="AM40" s="1"/>
    </row>
    <row r="41" spans="1:39" s="18" customFormat="1" ht="12.95" customHeight="1" x14ac:dyDescent="0.2">
      <c r="A41" s="17" t="s">
        <v>35</v>
      </c>
      <c r="B41" s="3" t="s">
        <v>58</v>
      </c>
      <c r="C41" s="3" t="s">
        <v>85</v>
      </c>
      <c r="D41" s="3" t="s">
        <v>6</v>
      </c>
      <c r="E41" s="14"/>
      <c r="F41" s="14">
        <v>14</v>
      </c>
      <c r="G41" s="14"/>
      <c r="H41" s="14"/>
      <c r="I41" s="14">
        <v>14</v>
      </c>
      <c r="J41" s="14"/>
      <c r="K41" s="14"/>
      <c r="L41" s="14">
        <v>14</v>
      </c>
      <c r="M41" s="14"/>
      <c r="N41" s="14"/>
      <c r="O41" s="14">
        <v>14</v>
      </c>
      <c r="P41" s="14"/>
      <c r="Q41" s="14"/>
      <c r="R41" s="14"/>
      <c r="S41" s="14"/>
      <c r="T41" s="14"/>
      <c r="U41" s="14">
        <v>15</v>
      </c>
      <c r="V41" s="14"/>
      <c r="W41" s="14"/>
      <c r="X41" s="71"/>
      <c r="Y41" s="14"/>
      <c r="Z41" s="71">
        <v>14</v>
      </c>
      <c r="AA41" s="71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50">
        <f t="shared" si="5"/>
        <v>85</v>
      </c>
    </row>
    <row r="42" spans="1:39" s="18" customFormat="1" ht="12.95" customHeight="1" x14ac:dyDescent="0.2">
      <c r="A42" s="17" t="s">
        <v>56</v>
      </c>
      <c r="B42" s="3" t="s">
        <v>58</v>
      </c>
      <c r="C42" s="3"/>
      <c r="D42" s="3" t="s">
        <v>6</v>
      </c>
      <c r="E42" s="14">
        <v>9</v>
      </c>
      <c r="F42" s="14">
        <v>8</v>
      </c>
      <c r="G42" s="14">
        <v>12</v>
      </c>
      <c r="H42" s="14"/>
      <c r="I42" s="14">
        <v>7</v>
      </c>
      <c r="J42" s="14">
        <v>8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8</v>
      </c>
      <c r="V42" s="14"/>
      <c r="W42" s="14"/>
      <c r="X42" s="71"/>
      <c r="Y42" s="14"/>
      <c r="Z42" s="71">
        <v>7</v>
      </c>
      <c r="AA42" s="71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50">
        <f t="shared" si="5"/>
        <v>59</v>
      </c>
      <c r="AM42" s="12"/>
    </row>
    <row r="43" spans="1:39" s="1" customFormat="1" ht="12.95" customHeight="1" x14ac:dyDescent="0.2">
      <c r="A43" s="17" t="s">
        <v>32</v>
      </c>
      <c r="B43" s="3" t="s">
        <v>52</v>
      </c>
      <c r="C43" s="3" t="s">
        <v>90</v>
      </c>
      <c r="D43" s="3" t="s">
        <v>6</v>
      </c>
      <c r="E43" s="14"/>
      <c r="F43" s="14"/>
      <c r="G43" s="14">
        <v>11</v>
      </c>
      <c r="H43" s="14">
        <v>11</v>
      </c>
      <c r="I43" s="14"/>
      <c r="J43" s="14"/>
      <c r="K43" s="14">
        <v>15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71"/>
      <c r="Y43" s="14"/>
      <c r="Z43" s="71">
        <v>5</v>
      </c>
      <c r="AA43" s="71"/>
      <c r="AB43" s="14"/>
      <c r="AC43" s="14"/>
      <c r="AD43" s="14">
        <v>9</v>
      </c>
      <c r="AE43" s="14"/>
      <c r="AF43" s="14"/>
      <c r="AG43" s="14"/>
      <c r="AH43" s="14"/>
      <c r="AI43" s="14"/>
      <c r="AJ43" s="14"/>
      <c r="AK43" s="14"/>
      <c r="AL43" s="50">
        <f t="shared" si="5"/>
        <v>51</v>
      </c>
      <c r="AM43" s="18"/>
    </row>
    <row r="44" spans="1:39" s="1" customFormat="1" ht="12.95" customHeight="1" x14ac:dyDescent="0.2">
      <c r="A44" s="17" t="s">
        <v>39</v>
      </c>
      <c r="B44" s="3"/>
      <c r="C44" s="3" t="s">
        <v>85</v>
      </c>
      <c r="D44" s="3" t="s">
        <v>6</v>
      </c>
      <c r="E44" s="14">
        <v>10</v>
      </c>
      <c r="F44" s="14">
        <v>6</v>
      </c>
      <c r="G44" s="14"/>
      <c r="H44" s="14"/>
      <c r="I44" s="14">
        <v>8</v>
      </c>
      <c r="J44" s="14">
        <v>9</v>
      </c>
      <c r="K44" s="14"/>
      <c r="L44" s="14"/>
      <c r="M44" s="14"/>
      <c r="N44" s="14"/>
      <c r="O44" s="14">
        <v>9</v>
      </c>
      <c r="P44" s="14"/>
      <c r="Q44" s="14"/>
      <c r="R44" s="14"/>
      <c r="S44" s="14"/>
      <c r="T44" s="14"/>
      <c r="U44" s="14"/>
      <c r="V44" s="14"/>
      <c r="W44" s="14"/>
      <c r="X44" s="71"/>
      <c r="Y44" s="14"/>
      <c r="Z44" s="71"/>
      <c r="AA44" s="71"/>
      <c r="AB44" s="14"/>
      <c r="AC44" s="14"/>
      <c r="AD44" s="14"/>
      <c r="AE44" s="14">
        <v>8</v>
      </c>
      <c r="AF44" s="14"/>
      <c r="AG44" s="14"/>
      <c r="AH44" s="14"/>
      <c r="AI44" s="14"/>
      <c r="AJ44" s="14"/>
      <c r="AK44" s="14"/>
      <c r="AL44" s="50">
        <f t="shared" si="5"/>
        <v>50</v>
      </c>
    </row>
    <row r="45" spans="1:39" s="1" customFormat="1" ht="12.95" customHeight="1" x14ac:dyDescent="0.2">
      <c r="A45" s="17" t="s">
        <v>36</v>
      </c>
      <c r="B45" s="3"/>
      <c r="C45" s="3" t="s">
        <v>86</v>
      </c>
      <c r="D45" s="3" t="s">
        <v>6</v>
      </c>
      <c r="E45" s="14"/>
      <c r="F45" s="14"/>
      <c r="G45" s="14"/>
      <c r="H45" s="14"/>
      <c r="I45" s="14"/>
      <c r="J45" s="14"/>
      <c r="K45" s="14"/>
      <c r="L45" s="14">
        <v>11</v>
      </c>
      <c r="M45" s="14"/>
      <c r="N45" s="14">
        <v>13</v>
      </c>
      <c r="O45" s="14"/>
      <c r="P45" s="14"/>
      <c r="Q45" s="14"/>
      <c r="R45" s="14"/>
      <c r="S45" s="14"/>
      <c r="T45" s="14"/>
      <c r="U45" s="14">
        <v>10</v>
      </c>
      <c r="V45" s="14">
        <v>14</v>
      </c>
      <c r="W45" s="14"/>
      <c r="X45" s="71"/>
      <c r="Y45" s="14"/>
      <c r="Z45" s="71"/>
      <c r="AA45" s="71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50">
        <f t="shared" si="5"/>
        <v>48</v>
      </c>
      <c r="AM45" s="12"/>
    </row>
    <row r="46" spans="1:39" s="1" customFormat="1" ht="12.95" customHeight="1" x14ac:dyDescent="0.2">
      <c r="A46" s="17" t="s">
        <v>97</v>
      </c>
      <c r="B46" s="3"/>
      <c r="C46" s="3"/>
      <c r="D46" s="3" t="s">
        <v>6</v>
      </c>
      <c r="E46" s="14"/>
      <c r="F46" s="14">
        <v>6</v>
      </c>
      <c r="G46" s="14"/>
      <c r="H46" s="14"/>
      <c r="I46" s="14">
        <v>9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9</v>
      </c>
      <c r="V46" s="14">
        <v>12</v>
      </c>
      <c r="W46" s="14"/>
      <c r="X46" s="71"/>
      <c r="Y46" s="14"/>
      <c r="Z46" s="71"/>
      <c r="AA46" s="71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50">
        <f t="shared" si="5"/>
        <v>36</v>
      </c>
    </row>
    <row r="47" spans="1:39" s="1" customFormat="1" ht="12.95" customHeight="1" x14ac:dyDescent="0.2">
      <c r="A47" s="17" t="s">
        <v>92</v>
      </c>
      <c r="B47" s="3"/>
      <c r="C47" s="3"/>
      <c r="D47" s="3" t="s">
        <v>6</v>
      </c>
      <c r="E47" s="14"/>
      <c r="F47" s="14">
        <v>7</v>
      </c>
      <c r="G47" s="14"/>
      <c r="H47" s="14"/>
      <c r="I47" s="14">
        <v>6</v>
      </c>
      <c r="J47" s="14"/>
      <c r="K47" s="14"/>
      <c r="L47" s="14">
        <v>7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71"/>
      <c r="Y47" s="14"/>
      <c r="Z47" s="71">
        <v>6</v>
      </c>
      <c r="AA47" s="71"/>
      <c r="AB47" s="14">
        <v>9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50">
        <f t="shared" si="5"/>
        <v>35</v>
      </c>
    </row>
    <row r="48" spans="1:39" s="1" customFormat="1" ht="12.95" customHeight="1" x14ac:dyDescent="0.2">
      <c r="A48" s="17" t="s">
        <v>56</v>
      </c>
      <c r="B48" s="3" t="s">
        <v>87</v>
      </c>
      <c r="C48" s="3"/>
      <c r="D48" s="3" t="s">
        <v>6</v>
      </c>
      <c r="E48" s="14"/>
      <c r="F48" s="14"/>
      <c r="G48" s="14"/>
      <c r="H48" s="14"/>
      <c r="I48" s="14"/>
      <c r="J48" s="14"/>
      <c r="K48" s="14"/>
      <c r="L48" s="14"/>
      <c r="M48" s="14"/>
      <c r="N48" s="14">
        <v>15</v>
      </c>
      <c r="O48" s="14"/>
      <c r="P48" s="14"/>
      <c r="Q48" s="14"/>
      <c r="R48" s="14"/>
      <c r="S48" s="14"/>
      <c r="T48" s="14"/>
      <c r="U48" s="14"/>
      <c r="V48" s="14"/>
      <c r="W48" s="14">
        <v>15</v>
      </c>
      <c r="X48" s="71"/>
      <c r="Y48" s="14"/>
      <c r="Z48" s="71"/>
      <c r="AA48" s="71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50">
        <f t="shared" si="5"/>
        <v>30</v>
      </c>
    </row>
    <row r="49" spans="1:39" s="1" customFormat="1" ht="12.95" customHeight="1" x14ac:dyDescent="0.2">
      <c r="A49" s="17" t="s">
        <v>137</v>
      </c>
      <c r="B49" s="3"/>
      <c r="C49" s="3"/>
      <c r="D49" s="3" t="s">
        <v>6</v>
      </c>
      <c r="E49" s="173"/>
      <c r="F49" s="174"/>
      <c r="G49" s="173"/>
      <c r="H49" s="173"/>
      <c r="I49" s="173"/>
      <c r="J49" s="3"/>
      <c r="K49" s="173"/>
      <c r="L49" s="3"/>
      <c r="M49" s="29"/>
      <c r="N49" s="14"/>
      <c r="O49" s="14"/>
      <c r="P49" s="14"/>
      <c r="Q49" s="14"/>
      <c r="R49" s="14"/>
      <c r="S49" s="14"/>
      <c r="T49" s="3"/>
      <c r="U49" s="3"/>
      <c r="V49" s="29"/>
      <c r="W49" s="3"/>
      <c r="X49" s="3"/>
      <c r="Y49" s="14"/>
      <c r="Z49" s="3"/>
      <c r="AA49" s="29"/>
      <c r="AB49" s="3"/>
      <c r="AC49" s="14"/>
      <c r="AD49" s="3"/>
      <c r="AE49" s="3">
        <v>9</v>
      </c>
      <c r="AF49" s="173"/>
      <c r="AG49" s="3">
        <v>14</v>
      </c>
      <c r="AH49" s="173"/>
      <c r="AI49" s="173"/>
      <c r="AJ49" s="3"/>
      <c r="AK49" s="29"/>
      <c r="AL49" s="50">
        <f t="shared" si="5"/>
        <v>23</v>
      </c>
    </row>
    <row r="50" spans="1:39" s="18" customFormat="1" ht="12.95" hidden="1" customHeight="1" x14ac:dyDescent="0.2">
      <c r="A50" s="17" t="s">
        <v>96</v>
      </c>
      <c r="B50" s="3"/>
      <c r="C50" s="3"/>
      <c r="D50" s="3" t="s">
        <v>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71"/>
      <c r="Y50" s="14"/>
      <c r="Z50" s="71"/>
      <c r="AA50" s="71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50">
        <f t="shared" si="5"/>
        <v>0</v>
      </c>
      <c r="AM50" s="1"/>
    </row>
    <row r="51" spans="1:39" s="18" customFormat="1" ht="12.95" hidden="1" customHeight="1" x14ac:dyDescent="0.2">
      <c r="A51" s="17" t="s">
        <v>33</v>
      </c>
      <c r="B51" s="3"/>
      <c r="C51" s="3" t="s">
        <v>84</v>
      </c>
      <c r="D51" s="3" t="s">
        <v>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50">
        <f t="shared" si="5"/>
        <v>0</v>
      </c>
      <c r="AM51" s="1"/>
    </row>
    <row r="52" spans="1:39" s="1" customFormat="1" ht="12.95" hidden="1" customHeight="1" x14ac:dyDescent="0.2">
      <c r="A52" s="17" t="s">
        <v>46</v>
      </c>
      <c r="B52" s="3"/>
      <c r="C52" s="3" t="s">
        <v>89</v>
      </c>
      <c r="D52" s="3" t="s">
        <v>6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71"/>
      <c r="Y52" s="14"/>
      <c r="Z52" s="71"/>
      <c r="AA52" s="71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50">
        <f t="shared" si="5"/>
        <v>0</v>
      </c>
    </row>
    <row r="53" spans="1:39" s="18" customFormat="1" ht="12.95" customHeight="1" x14ac:dyDescent="0.2">
      <c r="A53" s="17" t="s">
        <v>32</v>
      </c>
      <c r="B53" s="3" t="s">
        <v>4</v>
      </c>
      <c r="C53" s="3" t="s">
        <v>86</v>
      </c>
      <c r="D53" s="3" t="s">
        <v>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>
        <v>10</v>
      </c>
      <c r="AE53" s="14"/>
      <c r="AF53" s="14"/>
      <c r="AG53" s="14"/>
      <c r="AH53" s="14"/>
      <c r="AI53" s="14"/>
      <c r="AJ53" s="14"/>
      <c r="AK53" s="14"/>
      <c r="AL53" s="50">
        <f t="shared" si="5"/>
        <v>10</v>
      </c>
      <c r="AM53" s="1"/>
    </row>
    <row r="54" spans="1:39" s="1" customFormat="1" ht="12.95" hidden="1" customHeight="1" x14ac:dyDescent="0.2">
      <c r="A54" s="17" t="s">
        <v>29</v>
      </c>
      <c r="B54" s="3"/>
      <c r="C54" s="3" t="s">
        <v>84</v>
      </c>
      <c r="D54" s="14" t="s">
        <v>6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50">
        <f t="shared" ref="AL54:AL61" si="6">SUM(E54:AK54)</f>
        <v>0</v>
      </c>
      <c r="AM54" s="18"/>
    </row>
    <row r="55" spans="1:39" s="1" customFormat="1" ht="12.95" hidden="1" customHeight="1" x14ac:dyDescent="0.2">
      <c r="A55" s="17" t="s">
        <v>50</v>
      </c>
      <c r="B55" s="3"/>
      <c r="C55" s="3" t="s">
        <v>84</v>
      </c>
      <c r="D55" s="3" t="s">
        <v>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50">
        <f t="shared" si="6"/>
        <v>0</v>
      </c>
    </row>
    <row r="56" spans="1:39" s="1" customFormat="1" ht="12.95" hidden="1" customHeight="1" x14ac:dyDescent="0.2">
      <c r="A56" s="17" t="s">
        <v>56</v>
      </c>
      <c r="B56" s="3" t="s">
        <v>4</v>
      </c>
      <c r="C56" s="3" t="s">
        <v>84</v>
      </c>
      <c r="D56" s="3" t="s">
        <v>6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50">
        <f t="shared" si="6"/>
        <v>0</v>
      </c>
    </row>
    <row r="57" spans="1:39" s="1" customFormat="1" ht="12.95" hidden="1" customHeight="1" x14ac:dyDescent="0.2">
      <c r="A57" s="17" t="s">
        <v>56</v>
      </c>
      <c r="B57" s="3" t="s">
        <v>87</v>
      </c>
      <c r="C57" s="3" t="s">
        <v>84</v>
      </c>
      <c r="D57" s="3" t="s">
        <v>6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50">
        <f t="shared" si="6"/>
        <v>0</v>
      </c>
    </row>
    <row r="58" spans="1:39" s="1" customFormat="1" ht="12.95" hidden="1" customHeight="1" x14ac:dyDescent="0.2">
      <c r="A58" s="17" t="s">
        <v>82</v>
      </c>
      <c r="B58" s="3" t="s">
        <v>83</v>
      </c>
      <c r="C58" s="3"/>
      <c r="D58" s="3" t="s">
        <v>6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50">
        <f t="shared" si="6"/>
        <v>0</v>
      </c>
    </row>
    <row r="59" spans="1:39" s="1" customFormat="1" ht="12.95" hidden="1" customHeight="1" x14ac:dyDescent="0.2">
      <c r="A59" s="17" t="s">
        <v>49</v>
      </c>
      <c r="B59" s="3"/>
      <c r="C59" s="3" t="s">
        <v>84</v>
      </c>
      <c r="D59" s="3" t="s">
        <v>6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71"/>
      <c r="Y59" s="14"/>
      <c r="Z59" s="71"/>
      <c r="AA59" s="71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50">
        <f t="shared" si="6"/>
        <v>0</v>
      </c>
      <c r="AM59" s="18"/>
    </row>
    <row r="60" spans="1:39" s="1" customFormat="1" ht="12.95" hidden="1" customHeight="1" thickBot="1" x14ac:dyDescent="0.2">
      <c r="A60" s="170" t="s">
        <v>35</v>
      </c>
      <c r="B60" s="171" t="s">
        <v>60</v>
      </c>
      <c r="C60" s="171" t="s">
        <v>84</v>
      </c>
      <c r="D60" s="58" t="s">
        <v>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172"/>
      <c r="Y60" s="58"/>
      <c r="Z60" s="172"/>
      <c r="AA60" s="172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0">
        <f t="shared" si="6"/>
        <v>0</v>
      </c>
    </row>
    <row r="61" spans="1:39" s="1" customFormat="1" ht="12.95" customHeight="1" x14ac:dyDescent="0.2">
      <c r="A61" s="3" t="s">
        <v>34</v>
      </c>
      <c r="B61" s="3"/>
      <c r="C61" s="3" t="s">
        <v>84</v>
      </c>
      <c r="D61" s="3" t="s">
        <v>6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71"/>
      <c r="Y61" s="14"/>
      <c r="Z61" s="71"/>
      <c r="AA61" s="71"/>
      <c r="AB61" s="14">
        <v>8</v>
      </c>
      <c r="AC61" s="14"/>
      <c r="AD61" s="14"/>
      <c r="AE61" s="14"/>
      <c r="AF61" s="14"/>
      <c r="AG61" s="14"/>
      <c r="AH61" s="14"/>
      <c r="AI61" s="14"/>
      <c r="AJ61" s="14"/>
      <c r="AK61" s="14"/>
      <c r="AL61" s="50">
        <f t="shared" si="6"/>
        <v>8</v>
      </c>
      <c r="AM61" s="18"/>
    </row>
    <row r="62" spans="1:39" x14ac:dyDescent="0.25">
      <c r="F62" s="101"/>
    </row>
    <row r="63" spans="1:39" x14ac:dyDescent="0.25">
      <c r="F63" s="101"/>
    </row>
    <row r="65" spans="6:6" x14ac:dyDescent="0.25">
      <c r="F65" s="101"/>
    </row>
    <row r="66" spans="6:6" x14ac:dyDescent="0.25">
      <c r="F66" s="101"/>
    </row>
    <row r="67" spans="6:6" x14ac:dyDescent="0.25">
      <c r="F67" s="101"/>
    </row>
    <row r="68" spans="6:6" x14ac:dyDescent="0.25">
      <c r="F68" s="101"/>
    </row>
    <row r="69" spans="6:6" x14ac:dyDescent="0.25">
      <c r="F69" s="101"/>
    </row>
    <row r="70" spans="6:6" x14ac:dyDescent="0.25">
      <c r="F70" s="101"/>
    </row>
    <row r="71" spans="6:6" x14ac:dyDescent="0.25">
      <c r="F71" s="101"/>
    </row>
  </sheetData>
  <sortState ref="A34:AM53">
    <sortCondition descending="1" ref="AL34:AL53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201415</vt:lpstr>
      <vt:lpstr>data</vt:lpstr>
      <vt:lpstr>Handicap 201415 </vt:lpstr>
      <vt:lpstr>Actual 201415</vt:lpstr>
    </vt:vector>
  </TitlesOfParts>
  <Company>Noel-Baker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Birch</dc:creator>
  <cp:lastModifiedBy>John Birch</cp:lastModifiedBy>
  <cp:lastPrinted>2014-11-29T23:29:02Z</cp:lastPrinted>
  <dcterms:created xsi:type="dcterms:W3CDTF">2013-08-10T21:36:33Z</dcterms:created>
  <dcterms:modified xsi:type="dcterms:W3CDTF">2015-08-22T20:47:31Z</dcterms:modified>
</cp:coreProperties>
</file>